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lsinelli\Desktop\"/>
    </mc:Choice>
  </mc:AlternateContent>
  <xr:revisionPtr revIDLastSave="0" documentId="8_{213F64E1-6B47-43D2-A27F-CDB7E7E7914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DDS Budget Sheet" sheetId="2" r:id="rId1"/>
    <sheet name="Summary" sheetId="7" r:id="rId2"/>
    <sheet name="EoR Tax Info" sheetId="4" r:id="rId3"/>
  </sheets>
  <definedNames>
    <definedName name="_xlnm.Print_Titles" localSheetId="0">'DDS Budget Sheet'!$1:$2</definedName>
    <definedName name="WAIVER_SERVI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9" i="2" l="1"/>
  <c r="E19" i="7" l="1"/>
  <c r="D19" i="7"/>
  <c r="A19" i="7"/>
  <c r="E18" i="7"/>
  <c r="G18" i="7" s="1"/>
  <c r="D18" i="7"/>
  <c r="C18" i="7"/>
  <c r="B18" i="7"/>
  <c r="A18" i="7"/>
  <c r="E15" i="7"/>
  <c r="D15" i="7"/>
  <c r="E13" i="7"/>
  <c r="D13" i="7"/>
  <c r="E12" i="7"/>
  <c r="D12" i="7"/>
  <c r="E11" i="7"/>
  <c r="D11" i="7"/>
  <c r="E10" i="7"/>
  <c r="D10" i="7"/>
  <c r="L109" i="2" l="1"/>
  <c r="L114" i="2" s="1"/>
  <c r="F109" i="2"/>
  <c r="F108" i="2"/>
  <c r="L98" i="2"/>
  <c r="L97" i="2"/>
  <c r="L99" i="2" s="1"/>
  <c r="D100" i="2"/>
  <c r="L101" i="2"/>
  <c r="L103" i="2" s="1"/>
  <c r="L102" i="2"/>
  <c r="C15" i="7" l="1"/>
  <c r="C13" i="7"/>
  <c r="B13" i="7"/>
  <c r="A13" i="7"/>
  <c r="C12" i="7"/>
  <c r="B12" i="7"/>
  <c r="A12" i="7"/>
  <c r="C11" i="7"/>
  <c r="C10" i="7"/>
  <c r="B10" i="7"/>
  <c r="C14" i="7"/>
  <c r="D14" i="7"/>
  <c r="L64" i="2"/>
  <c r="L63" i="2"/>
  <c r="L60" i="2"/>
  <c r="L59" i="2"/>
  <c r="L61" i="2" l="1"/>
  <c r="L65" i="2"/>
  <c r="D20" i="7"/>
  <c r="C20" i="7"/>
  <c r="A20" i="7"/>
  <c r="B20" i="7"/>
  <c r="D104" i="2"/>
  <c r="L105" i="2"/>
  <c r="L106" i="2"/>
  <c r="L107" i="2" l="1"/>
  <c r="E21" i="7" s="1"/>
  <c r="G21" i="7" s="1"/>
  <c r="E20" i="7"/>
  <c r="G20" i="7" s="1"/>
  <c r="L82" i="2"/>
  <c r="F42" i="2"/>
  <c r="F110" i="2" s="1"/>
  <c r="D9" i="7"/>
  <c r="C9" i="7"/>
  <c r="B9" i="7"/>
  <c r="A9" i="7"/>
  <c r="A15" i="7"/>
  <c r="L40" i="2"/>
  <c r="L39" i="2"/>
  <c r="L38" i="2"/>
  <c r="L37" i="2"/>
  <c r="D70" i="2"/>
  <c r="B15" i="7" s="1"/>
  <c r="L71" i="2"/>
  <c r="L72" i="2"/>
  <c r="L73" i="2"/>
  <c r="L74" i="2"/>
  <c r="L77" i="2"/>
  <c r="L78" i="2"/>
  <c r="L79" i="2"/>
  <c r="L80" i="2"/>
  <c r="L81" i="2"/>
  <c r="L92" i="2"/>
  <c r="L93" i="2"/>
  <c r="L94" i="2"/>
  <c r="L85" i="2"/>
  <c r="L86" i="2"/>
  <c r="L87" i="2"/>
  <c r="L88" i="2"/>
  <c r="L89" i="2"/>
  <c r="L67" i="2"/>
  <c r="L68" i="2"/>
  <c r="B13" i="4"/>
  <c r="G57" i="2" s="1"/>
  <c r="J53" i="2" s="1"/>
  <c r="L53" i="2" s="1"/>
  <c r="L54" i="2"/>
  <c r="L55" i="2"/>
  <c r="L56" i="2"/>
  <c r="L31" i="2"/>
  <c r="L32" i="2"/>
  <c r="L33" i="2"/>
  <c r="L34" i="2"/>
  <c r="L44" i="2"/>
  <c r="L45" i="2"/>
  <c r="L46" i="2"/>
  <c r="L47" i="2"/>
  <c r="L25" i="2"/>
  <c r="L26" i="2"/>
  <c r="L27" i="2"/>
  <c r="L28" i="2"/>
  <c r="D12" i="4"/>
  <c r="F23" i="2"/>
  <c r="F111" i="2" s="1"/>
  <c r="D7" i="7"/>
  <c r="C7" i="7"/>
  <c r="B7" i="7"/>
  <c r="A7" i="7"/>
  <c r="F6" i="7"/>
  <c r="F22" i="7" s="1"/>
  <c r="L10" i="2"/>
  <c r="L11" i="2"/>
  <c r="L12" i="2"/>
  <c r="L13" i="2"/>
  <c r="L16" i="2"/>
  <c r="L17" i="2"/>
  <c r="L18" i="2"/>
  <c r="L19" i="2"/>
  <c r="L20" i="2"/>
  <c r="L21" i="2"/>
  <c r="L4" i="2"/>
  <c r="L5" i="2"/>
  <c r="L6" i="2"/>
  <c r="L7" i="2"/>
  <c r="G1" i="7"/>
  <c r="D9" i="4"/>
  <c r="D11" i="4"/>
  <c r="D10" i="4"/>
  <c r="D21" i="7"/>
  <c r="C21" i="7"/>
  <c r="A21" i="7"/>
  <c r="C19" i="7"/>
  <c r="D17" i="7"/>
  <c r="C17" i="7"/>
  <c r="A17" i="7"/>
  <c r="D16" i="7"/>
  <c r="C16" i="7"/>
  <c r="A16" i="7"/>
  <c r="C8" i="7"/>
  <c r="C5" i="7"/>
  <c r="C4" i="7"/>
  <c r="C3" i="7"/>
  <c r="A14" i="7"/>
  <c r="A11" i="7"/>
  <c r="D8" i="7"/>
  <c r="A8" i="7"/>
  <c r="A10" i="7"/>
  <c r="D5" i="7"/>
  <c r="D4" i="7"/>
  <c r="D3" i="7"/>
  <c r="A5" i="7"/>
  <c r="A4" i="7"/>
  <c r="A3" i="7"/>
  <c r="E1" i="7"/>
  <c r="C1" i="7"/>
  <c r="A1" i="7"/>
  <c r="D15" i="2"/>
  <c r="B5" i="7" s="1"/>
  <c r="D76" i="2"/>
  <c r="B16" i="7" s="1"/>
  <c r="B21" i="7"/>
  <c r="D91" i="2"/>
  <c r="B19" i="7" s="1"/>
  <c r="D84" i="2"/>
  <c r="B17" i="7" s="1"/>
  <c r="D66" i="2"/>
  <c r="B14" i="7" s="1"/>
  <c r="D49" i="2"/>
  <c r="B11" i="7" s="1"/>
  <c r="B8" i="7"/>
  <c r="D9" i="2"/>
  <c r="B4" i="7" s="1"/>
  <c r="D3" i="2"/>
  <c r="B3" i="7" s="1"/>
  <c r="G111" i="2"/>
  <c r="A111" i="2"/>
  <c r="D6" i="7" l="1"/>
  <c r="D22" i="7" s="1"/>
  <c r="L8" i="2"/>
  <c r="E3" i="7" s="1"/>
  <c r="G3" i="7" s="1"/>
  <c r="L14" i="2"/>
  <c r="E4" i="7" s="1"/>
  <c r="G4" i="7" s="1"/>
  <c r="L41" i="2"/>
  <c r="E9" i="7" s="1"/>
  <c r="G9" i="7" s="1"/>
  <c r="F113" i="2"/>
  <c r="D14" i="4"/>
  <c r="D15" i="4" s="1"/>
  <c r="D16" i="4" s="1"/>
  <c r="F112" i="2"/>
  <c r="F114" i="2" s="1"/>
  <c r="L22" i="2"/>
  <c r="E5" i="7" s="1"/>
  <c r="G5" i="7" s="1"/>
  <c r="L29" i="2"/>
  <c r="E7" i="7" s="1"/>
  <c r="G7" i="7" s="1"/>
  <c r="L35" i="2"/>
  <c r="E8" i="7" s="1"/>
  <c r="G8" i="7" s="1"/>
  <c r="L95" i="2"/>
  <c r="G19" i="7" s="1"/>
  <c r="L75" i="2"/>
  <c r="G10" i="7" s="1"/>
  <c r="L83" i="2"/>
  <c r="E16" i="7" s="1"/>
  <c r="G16" i="7" s="1"/>
  <c r="L69" i="2"/>
  <c r="L90" i="2"/>
  <c r="E17" i="7" s="1"/>
  <c r="G17" i="7" s="1"/>
  <c r="L48" i="2"/>
  <c r="J51" i="2"/>
  <c r="L51" i="2" s="1"/>
  <c r="J52" i="2"/>
  <c r="L52" i="2" s="1"/>
  <c r="J50" i="2"/>
  <c r="L50" i="2" s="1"/>
  <c r="G11" i="7" l="1"/>
  <c r="L108" i="2"/>
  <c r="G13" i="7"/>
  <c r="E14" i="7"/>
  <c r="G14" i="7" s="1"/>
  <c r="L42" i="2"/>
  <c r="L110" i="2" s="1"/>
  <c r="L23" i="2"/>
  <c r="L111" i="2" s="1"/>
  <c r="G15" i="7"/>
  <c r="D3" i="4"/>
  <c r="L57" i="2"/>
  <c r="G12" i="7" l="1"/>
  <c r="L113" i="2"/>
  <c r="E6" i="7"/>
  <c r="G6" i="7" s="1"/>
  <c r="G22" i="7" l="1"/>
  <c r="E22" i="7"/>
  <c r="L112" i="2"/>
</calcChain>
</file>

<file path=xl/sharedStrings.xml><?xml version="1.0" encoding="utf-8"?>
<sst xmlns="http://schemas.openxmlformats.org/spreadsheetml/2006/main" count="291" uniqueCount="132">
  <si>
    <t>Service, Support or Good to be Purchased</t>
  </si>
  <si>
    <t>Unit of Measure</t>
  </si>
  <si>
    <t>WAIVER SERVICE</t>
  </si>
  <si>
    <t>HCPCS
CODE</t>
  </si>
  <si>
    <t>MODIFIER</t>
  </si>
  <si>
    <t xml:space="preserve">S5130 </t>
  </si>
  <si>
    <t>Hour</t>
  </si>
  <si>
    <t xml:space="preserve">H2015 </t>
  </si>
  <si>
    <t xml:space="preserve">H2014 </t>
  </si>
  <si>
    <t xml:space="preserve">T2013 </t>
  </si>
  <si>
    <t xml:space="preserve">T1005 </t>
  </si>
  <si>
    <t xml:space="preserve">T1027 </t>
  </si>
  <si>
    <t xml:space="preserve">T2029 </t>
  </si>
  <si>
    <t>Home Adaptations</t>
  </si>
  <si>
    <t xml:space="preserve">S5165 </t>
  </si>
  <si>
    <t>Vehicle Adaptations</t>
  </si>
  <si>
    <t xml:space="preserve">T2039 </t>
  </si>
  <si>
    <t xml:space="preserve">T2025 </t>
  </si>
  <si>
    <t>Individually Directed Goods &amp; Services</t>
  </si>
  <si>
    <t>Homemaker</t>
  </si>
  <si>
    <t>Hab - Community Integration</t>
  </si>
  <si>
    <t>Expanded Hab - Educ, Senior Therapist</t>
  </si>
  <si>
    <t>Expanded Hab Srvs - Educ. Therapist</t>
  </si>
  <si>
    <t>Expanded Hab Srvs - Educ, Direct Support Worker</t>
  </si>
  <si>
    <t>Respite</t>
  </si>
  <si>
    <t>Budget Amount</t>
  </si>
  <si>
    <t>Negotiated Rate or Cost</t>
  </si>
  <si>
    <t>Service Code</t>
  </si>
  <si>
    <t>Est'd Expense/ Service Yr</t>
  </si>
  <si>
    <t>Expanded Hab - Education, Senior Therapist</t>
  </si>
  <si>
    <t>Individual 1</t>
  </si>
  <si>
    <t>Individual 2</t>
  </si>
  <si>
    <t>Individual 3</t>
  </si>
  <si>
    <t>Agency 1</t>
  </si>
  <si>
    <t>Agency 2</t>
  </si>
  <si>
    <t>Total of Expanded Habilitation - Education Budget</t>
  </si>
  <si>
    <t>Asst Technology &amp; Adaptive Equipment</t>
  </si>
  <si>
    <t>Service 1</t>
  </si>
  <si>
    <t>Service 2</t>
  </si>
  <si>
    <t>Service 3</t>
  </si>
  <si>
    <t>Service 4</t>
  </si>
  <si>
    <t>Service 5</t>
  </si>
  <si>
    <t>Service 6</t>
  </si>
  <si>
    <t>Total of non-Education Services Budget</t>
  </si>
  <si>
    <t>Individual 4</t>
  </si>
  <si>
    <t xml:space="preserve">Service Year </t>
  </si>
  <si>
    <t>Unit</t>
  </si>
  <si>
    <t xml:space="preserve">Service Year: </t>
  </si>
  <si>
    <t>Prior Approval required for &gt; $800</t>
  </si>
  <si>
    <t>Est'd Units per Service Yr</t>
  </si>
  <si>
    <t>through</t>
  </si>
  <si>
    <t>Rate Ceiling calculating EoR taxes - Ceiling Rate for Budget</t>
  </si>
  <si>
    <t>Rate Ceiling on Budget</t>
  </si>
  <si>
    <t>W-2 Service Codes</t>
  </si>
  <si>
    <t>Negotiated Rate Ceiling</t>
  </si>
  <si>
    <t>Employer Taxes</t>
  </si>
  <si>
    <t>Tax Rate</t>
  </si>
  <si>
    <t>FICA (Social Security &amp; Medicaid)</t>
  </si>
  <si>
    <t>State Unemployment Tax (est)</t>
  </si>
  <si>
    <t>Federal Unemployment Tax</t>
  </si>
  <si>
    <t>Minimum Billing Rate</t>
  </si>
  <si>
    <t>Medicaid Billing Rate</t>
  </si>
  <si>
    <t>Check divisible by 4 - Medicaid billing rate</t>
  </si>
  <si>
    <t>EoR Taxes</t>
  </si>
  <si>
    <t>N/A</t>
  </si>
  <si>
    <t>HCPCS Code</t>
  </si>
  <si>
    <t>Expanded Hab Svcs Total</t>
  </si>
  <si>
    <t>TOTALS</t>
  </si>
  <si>
    <t>Stepdown Pgm? Y/N</t>
  </si>
  <si>
    <t>Step-down program? Y/N</t>
  </si>
  <si>
    <t>Respite in the Caregiver's Home</t>
  </si>
  <si>
    <t>Actual Expenses to Date</t>
  </si>
  <si>
    <t>Left to spend for the Service Year</t>
  </si>
  <si>
    <t>Hour/Day</t>
  </si>
  <si>
    <t>Behavioral Consultation and Supports - Senior Therapist</t>
  </si>
  <si>
    <t>S5108</t>
  </si>
  <si>
    <t>Behavioral Consultation and Supports, Senior Therapist</t>
  </si>
  <si>
    <t>Behavioral Consultation and Supports - Therapist</t>
  </si>
  <si>
    <t>Workers Compensation</t>
  </si>
  <si>
    <t>Total of Estimated Expenditures</t>
  </si>
  <si>
    <t>Behavioral Consultation and Supports - Direct Support</t>
  </si>
  <si>
    <t>Total of Behavioral Consultation Services</t>
  </si>
  <si>
    <t>Total of Behavioral Consultation and Support Budget</t>
  </si>
  <si>
    <t>Prior Approval required if &gt; $800</t>
  </si>
  <si>
    <t>Program Director Approval required if &gt;$5000</t>
  </si>
  <si>
    <t>Home Delivered Meals</t>
  </si>
  <si>
    <t>S5170</t>
  </si>
  <si>
    <t xml:space="preserve">Participant: </t>
  </si>
  <si>
    <t>Maximum rate for Individual = $114.32
Maximum rate for Agency = $136.63
Cannot receive once in stepdown program</t>
  </si>
  <si>
    <t>Maximum rate for Individual = $80.86
Maximum rate for Agency = $105.79
Cannot receive once in stepdown program</t>
  </si>
  <si>
    <t>Maximum rate for Individual = $29.71
Maximum rate for Agency = $60.91
Cannot receive once in stepdown program</t>
  </si>
  <si>
    <r>
      <t xml:space="preserve">Maximum rate for Individual = $114.32
Maximum rate for Agency = $136.63
</t>
    </r>
    <r>
      <rPr>
        <sz val="8"/>
        <rFont val="Arial"/>
        <family val="2"/>
      </rPr>
      <t xml:space="preserve">
</t>
    </r>
    <r>
      <rPr>
        <sz val="12"/>
        <rFont val="Arial"/>
        <family val="2"/>
      </rPr>
      <t>NOTE: Cannot receive Behavioral Supports until in Stepdown Program.</t>
    </r>
  </si>
  <si>
    <r>
      <t xml:space="preserve">Maximum rate for Individual = $80.86
Maximum rate for Agency = $105.79
</t>
    </r>
    <r>
      <rPr>
        <sz val="8"/>
        <rFont val="Arial"/>
        <family val="2"/>
      </rPr>
      <t xml:space="preserve">
</t>
    </r>
    <r>
      <rPr>
        <sz val="12"/>
        <rFont val="Arial"/>
        <family val="2"/>
      </rPr>
      <t>NOTE: Cannot receive Behavioral Supports until in Stepdown Program.</t>
    </r>
  </si>
  <si>
    <r>
      <t xml:space="preserve">Maximum rate for Individual = $29.71
Maximum rate for Agency = $60.91
</t>
    </r>
    <r>
      <rPr>
        <sz val="8"/>
        <rFont val="Arial"/>
        <family val="2"/>
      </rPr>
      <t xml:space="preserve">
</t>
    </r>
    <r>
      <rPr>
        <sz val="12"/>
        <rFont val="Arial"/>
        <family val="2"/>
      </rPr>
      <t>NOTE: Cannot receive Behavioral Supports until in Stepdown Program.</t>
    </r>
  </si>
  <si>
    <t>Limit of 2 activities per month
Maximum rate for Individual = $29.71
Maximum rate for Agency = $60.91</t>
  </si>
  <si>
    <r>
      <t xml:space="preserve">
Maximum rate for Individual = $20.28
Maximum rate for Agency = $27.25
Maximum rate at Home of Caregiver = $99.72 per </t>
    </r>
    <r>
      <rPr>
        <b/>
        <sz val="12"/>
        <rFont val="Arial"/>
        <family val="2"/>
      </rPr>
      <t>DAY</t>
    </r>
    <r>
      <rPr>
        <sz val="12"/>
        <rFont val="Arial"/>
        <family val="2"/>
      </rPr>
      <t xml:space="preserve"> not hour</t>
    </r>
  </si>
  <si>
    <t>21C</t>
  </si>
  <si>
    <t>EoR Taxes includes 0.84% for Workers Compensation Insurance</t>
  </si>
  <si>
    <t>Revised for tax rate of 1/1/21</t>
  </si>
  <si>
    <t>Not to exceed 2 episodes per month
Cannot occur on the same day as Respite</t>
  </si>
  <si>
    <t>Maximum rate for Individual = $114.32
Maximum rate for Agency = $136.63</t>
  </si>
  <si>
    <t>Family Training, Senior Therapist</t>
  </si>
  <si>
    <t>Family Training, Therapist</t>
  </si>
  <si>
    <t>Family Training, Direct Support</t>
  </si>
  <si>
    <t>Maximum rate for Individual = $80.86
Maximum rate for Agency = $105.79</t>
  </si>
  <si>
    <t>Maximum rate for Individual = $29.71
Maximum rate for Agency = $60.91</t>
  </si>
  <si>
    <t>T2027</t>
  </si>
  <si>
    <t>H2021</t>
  </si>
  <si>
    <t>Behavioral Consultation and Supports, Therapist</t>
  </si>
  <si>
    <t>Behavioral Consultation and Supports, Direct Support</t>
  </si>
  <si>
    <t>Asst Technology &amp; Adaptive Equip</t>
  </si>
  <si>
    <t>Independent Goods &amp; Services</t>
  </si>
  <si>
    <t>Cannot exceed $1,700</t>
  </si>
  <si>
    <t>S5165</t>
  </si>
  <si>
    <t>Amount to enter on PPL Portal</t>
  </si>
  <si>
    <t>Subtotal of Behavioral Consultation Estimated Expenditures</t>
  </si>
  <si>
    <t>Subtotal of Expanded Habilitation - Education Estimated Expenditures</t>
  </si>
  <si>
    <t>Subtotal of Behavioral Consultation and Support Estimated Expenditures</t>
  </si>
  <si>
    <t>Subtotal of Non- Education Estimated Expenditures</t>
  </si>
  <si>
    <t>Total Budget for cap (Full Program)</t>
  </si>
  <si>
    <t>Total Budget for cap (Stepdown)</t>
  </si>
  <si>
    <t>Home Adap, fences/large items only</t>
  </si>
  <si>
    <t>Home Adaptations (non-large item)</t>
  </si>
  <si>
    <t>Total of Fences, Large item &amp; Vehicle Modifications</t>
  </si>
  <si>
    <t>Subtotal of Fences, Large items &amp; Vehicle Modifications Estimated Expenditures</t>
  </si>
  <si>
    <t>Total of Estimated Expenditures with Fences, Large items and Vehicle Modifications</t>
  </si>
  <si>
    <t>Fence or large item 1</t>
  </si>
  <si>
    <t>Fence or large item 2</t>
  </si>
  <si>
    <t>Total of Home Adap (amount to be entered in Portal):</t>
  </si>
  <si>
    <t>Cannot exceed $1,200</t>
  </si>
  <si>
    <t>Cannot exceed $5,000</t>
  </si>
  <si>
    <t>Home Adaptations, Fences and Large Items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</si>
</sst>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5" fillId="2" borderId="2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6" fillId="0" borderId="3" xfId="2" applyNumberFormat="1" applyFont="1" applyBorder="1" applyAlignment="1">
      <alignment horizontal="right" vertical="top" wrapText="1"/>
    </xf>
    <xf numFmtId="0" fontId="7" fillId="0" borderId="4" xfId="2" applyFont="1" applyBorder="1" applyAlignment="1">
      <alignment horizontal="center" vertical="top" wrapText="1"/>
    </xf>
    <xf numFmtId="0" fontId="7" fillId="2" borderId="2" xfId="2" applyFont="1" applyFill="1" applyBorder="1" applyAlignment="1">
      <alignment horizontal="center" vertical="top" wrapText="1"/>
    </xf>
    <xf numFmtId="0" fontId="5" fillId="0" borderId="1" xfId="2" applyFont="1" applyBorder="1" applyAlignment="1" applyProtection="1">
      <alignment horizontal="center" vertical="top" wrapText="1"/>
    </xf>
    <xf numFmtId="0" fontId="2" fillId="0" borderId="1" xfId="0" applyFont="1" applyBorder="1" applyAlignment="1">
      <alignment wrapText="1"/>
    </xf>
    <xf numFmtId="0" fontId="4" fillId="2" borderId="5" xfId="2" applyFont="1" applyFill="1" applyBorder="1" applyAlignment="1">
      <alignment horizontal="left" vertical="top" wrapText="1"/>
    </xf>
    <xf numFmtId="0" fontId="5" fillId="2" borderId="6" xfId="2" applyFont="1" applyFill="1" applyBorder="1" applyAlignment="1">
      <alignment horizontal="left" vertical="top" wrapText="1"/>
    </xf>
    <xf numFmtId="0" fontId="5" fillId="2" borderId="6" xfId="2" applyFont="1" applyFill="1" applyBorder="1" applyAlignment="1">
      <alignment horizontal="center" vertical="top" wrapText="1"/>
    </xf>
    <xf numFmtId="0" fontId="0" fillId="3" borderId="7" xfId="0" applyFill="1" applyBorder="1" applyAlignment="1"/>
    <xf numFmtId="44" fontId="2" fillId="0" borderId="8" xfId="1" applyFont="1" applyBorder="1"/>
    <xf numFmtId="44" fontId="2" fillId="2" borderId="8" xfId="0" applyNumberFormat="1" applyFont="1" applyFill="1" applyBorder="1"/>
    <xf numFmtId="0" fontId="4" fillId="2" borderId="9" xfId="2" applyFont="1" applyFill="1" applyBorder="1" applyAlignment="1">
      <alignment horizontal="left" vertical="top" wrapText="1"/>
    </xf>
    <xf numFmtId="0" fontId="2" fillId="0" borderId="10" xfId="0" applyFont="1" applyBorder="1"/>
    <xf numFmtId="0" fontId="2" fillId="0" borderId="10" xfId="0" applyFont="1" applyFill="1" applyBorder="1"/>
    <xf numFmtId="0" fontId="0" fillId="0" borderId="0" xfId="0" applyFill="1"/>
    <xf numFmtId="0" fontId="7" fillId="2" borderId="6" xfId="2" applyFont="1" applyFill="1" applyBorder="1" applyAlignment="1">
      <alignment horizontal="center" vertical="top" wrapText="1"/>
    </xf>
    <xf numFmtId="0" fontId="2" fillId="0" borderId="11" xfId="0" applyFont="1" applyBorder="1"/>
    <xf numFmtId="44" fontId="6" fillId="2" borderId="8" xfId="0" applyNumberFormat="1" applyFont="1" applyFill="1" applyBorder="1"/>
    <xf numFmtId="0" fontId="2" fillId="0" borderId="8" xfId="0" applyFont="1" applyBorder="1"/>
    <xf numFmtId="44" fontId="6" fillId="2" borderId="12" xfId="0" applyNumberFormat="1" applyFont="1" applyFill="1" applyBorder="1"/>
    <xf numFmtId="164" fontId="6" fillId="0" borderId="13" xfId="2" applyNumberFormat="1" applyFont="1" applyBorder="1" applyAlignment="1">
      <alignment horizontal="right" vertical="top" wrapText="1"/>
    </xf>
    <xf numFmtId="164" fontId="6" fillId="0" borderId="6" xfId="2" applyNumberFormat="1" applyFont="1" applyBorder="1" applyAlignment="1">
      <alignment horizontal="right" vertical="top" wrapText="1"/>
    </xf>
    <xf numFmtId="0" fontId="9" fillId="0" borderId="2" xfId="2" applyFont="1" applyBorder="1" applyAlignment="1" applyProtection="1">
      <alignment horizontal="center" vertical="top" wrapText="1"/>
    </xf>
    <xf numFmtId="0" fontId="9" fillId="4" borderId="2" xfId="2" applyFont="1" applyFill="1" applyBorder="1" applyAlignment="1" applyProtection="1">
      <alignment horizontal="center" vertical="top" wrapText="1"/>
    </xf>
    <xf numFmtId="0" fontId="0" fillId="0" borderId="14" xfId="0" applyBorder="1" applyAlignment="1">
      <alignment horizontal="right"/>
    </xf>
    <xf numFmtId="0" fontId="5" fillId="2" borderId="16" xfId="2" applyFont="1" applyFill="1" applyBorder="1" applyAlignment="1">
      <alignment horizontal="left" vertical="top" wrapText="1"/>
    </xf>
    <xf numFmtId="0" fontId="7" fillId="2" borderId="16" xfId="2" applyFont="1" applyFill="1" applyBorder="1" applyAlignment="1">
      <alignment horizontal="center" vertical="top" wrapText="1"/>
    </xf>
    <xf numFmtId="0" fontId="5" fillId="2" borderId="16" xfId="2" applyFont="1" applyFill="1" applyBorder="1" applyAlignment="1">
      <alignment horizontal="center" vertical="top" wrapText="1"/>
    </xf>
    <xf numFmtId="0" fontId="2" fillId="0" borderId="17" xfId="0" applyFont="1" applyBorder="1"/>
    <xf numFmtId="0" fontId="5" fillId="0" borderId="4" xfId="2" applyFont="1" applyBorder="1" applyAlignment="1" applyProtection="1">
      <alignment horizontal="center" vertical="top" wrapText="1"/>
      <protection locked="0"/>
    </xf>
    <xf numFmtId="44" fontId="6" fillId="0" borderId="4" xfId="1" applyFon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44" fontId="2" fillId="0" borderId="4" xfId="1" applyFont="1" applyBorder="1" applyAlignment="1" applyProtection="1">
      <alignment horizontal="center"/>
      <protection locked="0"/>
    </xf>
    <xf numFmtId="44" fontId="6" fillId="2" borderId="19" xfId="1" applyFont="1" applyFill="1" applyBorder="1" applyAlignment="1" applyProtection="1">
      <alignment horizontal="left" vertical="top" wrapText="1"/>
      <protection locked="0"/>
    </xf>
    <xf numFmtId="14" fontId="0" fillId="5" borderId="14" xfId="0" applyNumberFormat="1" applyFill="1" applyBorder="1" applyAlignment="1" applyProtection="1">
      <alignment horizontal="left"/>
      <protection locked="0"/>
    </xf>
    <xf numFmtId="14" fontId="0" fillId="5" borderId="14" xfId="0" applyNumberForma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center"/>
    </xf>
    <xf numFmtId="0" fontId="0" fillId="0" borderId="20" xfId="0" applyFill="1" applyBorder="1" applyAlignment="1"/>
    <xf numFmtId="0" fontId="10" fillId="0" borderId="0" xfId="3" applyFont="1"/>
    <xf numFmtId="0" fontId="2" fillId="0" borderId="0" xfId="3"/>
    <xf numFmtId="0" fontId="11" fillId="6" borderId="21" xfId="3" applyFont="1" applyFill="1" applyBorder="1"/>
    <xf numFmtId="0" fontId="11" fillId="6" borderId="22" xfId="3" applyFont="1" applyFill="1" applyBorder="1"/>
    <xf numFmtId="164" fontId="11" fillId="6" borderId="22" xfId="3" applyNumberFormat="1" applyFont="1" applyFill="1" applyBorder="1"/>
    <xf numFmtId="0" fontId="12" fillId="0" borderId="0" xfId="3" applyFont="1"/>
    <xf numFmtId="0" fontId="2" fillId="0" borderId="23" xfId="3" applyFont="1" applyBorder="1"/>
    <xf numFmtId="0" fontId="2" fillId="0" borderId="0" xfId="3" applyFont="1" applyBorder="1"/>
    <xf numFmtId="164" fontId="2" fillId="0" borderId="0" xfId="3" applyNumberFormat="1" applyFont="1" applyBorder="1"/>
    <xf numFmtId="0" fontId="2" fillId="5" borderId="23" xfId="3" applyFont="1" applyFill="1" applyBorder="1"/>
    <xf numFmtId="0" fontId="2" fillId="5" borderId="0" xfId="3" applyFont="1" applyFill="1" applyBorder="1"/>
    <xf numFmtId="0" fontId="2" fillId="5" borderId="0" xfId="3" applyNumberFormat="1" applyFont="1" applyFill="1" applyBorder="1"/>
    <xf numFmtId="0" fontId="13" fillId="6" borderId="23" xfId="3" applyFont="1" applyFill="1" applyBorder="1" applyAlignment="1">
      <alignment horizontal="left" indent="1"/>
    </xf>
    <xf numFmtId="0" fontId="13" fillId="6" borderId="0" xfId="3" applyFont="1" applyFill="1" applyBorder="1"/>
    <xf numFmtId="164" fontId="13" fillId="6" borderId="0" xfId="3" applyNumberFormat="1" applyFont="1" applyFill="1" applyBorder="1"/>
    <xf numFmtId="0" fontId="2" fillId="0" borderId="0" xfId="3" applyFont="1"/>
    <xf numFmtId="0" fontId="14" fillId="0" borderId="0" xfId="3" applyFont="1" applyBorder="1"/>
    <xf numFmtId="8" fontId="14" fillId="0" borderId="0" xfId="3" applyNumberFormat="1" applyFont="1" applyBorder="1" applyAlignment="1">
      <alignment horizontal="right"/>
    </xf>
    <xf numFmtId="0" fontId="14" fillId="0" borderId="0" xfId="3" applyFont="1" applyBorder="1" applyAlignment="1">
      <alignment horizontal="right"/>
    </xf>
    <xf numFmtId="0" fontId="2" fillId="0" borderId="0" xfId="3" applyBorder="1"/>
    <xf numFmtId="0" fontId="15" fillId="0" borderId="25" xfId="3" applyFont="1" applyFill="1" applyBorder="1" applyAlignment="1">
      <alignment horizontal="left" indent="1"/>
    </xf>
    <xf numFmtId="0" fontId="2" fillId="0" borderId="25" xfId="3" applyFont="1" applyFill="1" applyBorder="1"/>
    <xf numFmtId="0" fontId="2" fillId="0" borderId="2" xfId="3" applyFont="1" applyFill="1" applyBorder="1" applyAlignment="1">
      <alignment horizontal="left" indent="1"/>
    </xf>
    <xf numFmtId="164" fontId="2" fillId="0" borderId="18" xfId="3" applyNumberFormat="1" applyFont="1" applyFill="1" applyBorder="1"/>
    <xf numFmtId="164" fontId="2" fillId="0" borderId="2" xfId="3" applyNumberFormat="1" applyFont="1" applyFill="1" applyBorder="1"/>
    <xf numFmtId="0" fontId="2" fillId="0" borderId="2" xfId="3" applyFont="1" applyFill="1" applyBorder="1"/>
    <xf numFmtId="0" fontId="15" fillId="0" borderId="2" xfId="3" applyFont="1" applyFill="1" applyBorder="1" applyAlignment="1">
      <alignment horizontal="left" indent="1"/>
    </xf>
    <xf numFmtId="164" fontId="15" fillId="0" borderId="18" xfId="3" applyNumberFormat="1" applyFont="1" applyFill="1" applyBorder="1"/>
    <xf numFmtId="0" fontId="2" fillId="0" borderId="0" xfId="3" applyFont="1" applyFill="1" applyBorder="1" applyAlignment="1">
      <alignment horizontal="left" indent="1"/>
    </xf>
    <xf numFmtId="164" fontId="2" fillId="0" borderId="0" xfId="3" applyNumberFormat="1" applyFont="1" applyFill="1" applyBorder="1"/>
    <xf numFmtId="0" fontId="2" fillId="0" borderId="0" xfId="3" applyFill="1" applyBorder="1"/>
    <xf numFmtId="0" fontId="16" fillId="0" borderId="0" xfId="3" applyFont="1" applyFill="1" applyBorder="1" applyAlignment="1">
      <alignment horizontal="left" indent="1"/>
    </xf>
    <xf numFmtId="164" fontId="16" fillId="0" borderId="0" xfId="3" applyNumberFormat="1" applyFont="1" applyFill="1" applyBorder="1"/>
    <xf numFmtId="0" fontId="2" fillId="0" borderId="0" xfId="3" applyFont="1" applyFill="1" applyBorder="1"/>
    <xf numFmtId="9" fontId="2" fillId="0" borderId="0" xfId="3" applyNumberFormat="1" applyFont="1" applyFill="1" applyBorder="1"/>
    <xf numFmtId="10" fontId="2" fillId="0" borderId="0" xfId="3" applyNumberFormat="1" applyFont="1" applyFill="1" applyBorder="1"/>
    <xf numFmtId="0" fontId="15" fillId="0" borderId="0" xfId="3" applyFont="1" applyFill="1" applyBorder="1" applyAlignment="1">
      <alignment horizontal="left" indent="1"/>
    </xf>
    <xf numFmtId="0" fontId="15" fillId="0" borderId="0" xfId="3" applyFont="1" applyFill="1" applyBorder="1"/>
    <xf numFmtId="164" fontId="15" fillId="0" borderId="0" xfId="3" applyNumberFormat="1" applyFont="1" applyFill="1" applyBorder="1"/>
    <xf numFmtId="0" fontId="2" fillId="0" borderId="18" xfId="0" applyFont="1" applyBorder="1" applyAlignment="1" applyProtection="1">
      <alignment horizontal="center"/>
    </xf>
    <xf numFmtId="2" fontId="2" fillId="0" borderId="18" xfId="0" applyNumberFormat="1" applyFont="1" applyBorder="1" applyProtection="1"/>
    <xf numFmtId="44" fontId="6" fillId="0" borderId="12" xfId="2" applyNumberFormat="1" applyFont="1" applyBorder="1" applyAlignment="1">
      <alignment wrapText="1"/>
    </xf>
    <xf numFmtId="44" fontId="1" fillId="4" borderId="2" xfId="1" applyFill="1" applyBorder="1" applyAlignment="1">
      <alignment vertical="center"/>
    </xf>
    <xf numFmtId="44" fontId="1" fillId="4" borderId="2" xfId="1" applyFill="1" applyBorder="1"/>
    <xf numFmtId="44" fontId="1" fillId="0" borderId="0" xfId="1"/>
    <xf numFmtId="0" fontId="0" fillId="0" borderId="27" xfId="0" applyBorder="1"/>
    <xf numFmtId="14" fontId="0" fillId="0" borderId="28" xfId="0" applyNumberFormat="1" applyBorder="1" applyAlignment="1"/>
    <xf numFmtId="14" fontId="0" fillId="0" borderId="28" xfId="0" applyNumberFormat="1" applyBorder="1" applyAlignment="1">
      <alignment horizontal="center"/>
    </xf>
    <xf numFmtId="0" fontId="9" fillId="0" borderId="29" xfId="2" applyFont="1" applyBorder="1" applyAlignment="1" applyProtection="1">
      <alignment horizontal="center" vertical="top" wrapText="1"/>
    </xf>
    <xf numFmtId="0" fontId="0" fillId="0" borderId="29" xfId="0" applyBorder="1" applyAlignment="1">
      <alignment horizontal="left" wrapText="1"/>
    </xf>
    <xf numFmtId="0" fontId="0" fillId="0" borderId="29" xfId="0" applyBorder="1"/>
    <xf numFmtId="0" fontId="0" fillId="0" borderId="30" xfId="0" applyBorder="1" applyAlignment="1">
      <alignment horizontal="right"/>
    </xf>
    <xf numFmtId="0" fontId="0" fillId="0" borderId="31" xfId="0" applyBorder="1"/>
    <xf numFmtId="0" fontId="0" fillId="0" borderId="32" xfId="0" applyBorder="1"/>
    <xf numFmtId="44" fontId="1" fillId="4" borderId="33" xfId="1" applyFill="1" applyBorder="1"/>
    <xf numFmtId="0" fontId="0" fillId="0" borderId="28" xfId="0" applyBorder="1" applyAlignment="1">
      <alignment horizontal="right"/>
    </xf>
    <xf numFmtId="44" fontId="2" fillId="0" borderId="4" xfId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3" fillId="0" borderId="4" xfId="2" applyFont="1" applyBorder="1" applyAlignment="1" applyProtection="1">
      <alignment horizontal="center" vertical="top" wrapText="1"/>
      <protection locked="0"/>
    </xf>
    <xf numFmtId="0" fontId="9" fillId="7" borderId="2" xfId="0" applyFont="1" applyFill="1" applyBorder="1" applyAlignment="1">
      <alignment horizontal="center" wrapText="1"/>
    </xf>
    <xf numFmtId="0" fontId="9" fillId="8" borderId="34" xfId="0" applyFont="1" applyFill="1" applyBorder="1" applyAlignment="1">
      <alignment horizontal="center" wrapText="1"/>
    </xf>
    <xf numFmtId="44" fontId="1" fillId="7" borderId="2" xfId="1" applyFill="1" applyBorder="1" applyAlignment="1" applyProtection="1">
      <alignment vertical="center"/>
      <protection locked="0"/>
    </xf>
    <xf numFmtId="44" fontId="1" fillId="8" borderId="34" xfId="1" applyFill="1" applyBorder="1" applyAlignment="1">
      <alignment vertical="center"/>
    </xf>
    <xf numFmtId="44" fontId="1" fillId="7" borderId="2" xfId="1" applyFill="1" applyBorder="1" applyProtection="1">
      <protection locked="0"/>
    </xf>
    <xf numFmtId="44" fontId="1" fillId="7" borderId="33" xfId="1" applyFill="1" applyBorder="1"/>
    <xf numFmtId="44" fontId="1" fillId="8" borderId="35" xfId="1" applyFill="1" applyBorder="1"/>
    <xf numFmtId="0" fontId="9" fillId="0" borderId="25" xfId="0" applyFont="1" applyBorder="1" applyAlignment="1">
      <alignment horizontal="center" wrapText="1"/>
    </xf>
    <xf numFmtId="44" fontId="1" fillId="0" borderId="25" xfId="1" applyBorder="1" applyAlignment="1">
      <alignment vertical="center"/>
    </xf>
    <xf numFmtId="44" fontId="1" fillId="0" borderId="25" xfId="1" applyBorder="1"/>
    <xf numFmtId="44" fontId="1" fillId="0" borderId="36" xfId="1" applyBorder="1"/>
    <xf numFmtId="14" fontId="0" fillId="0" borderId="37" xfId="0" applyNumberFormat="1" applyBorder="1" applyAlignment="1">
      <alignment horizontal="right" wrapText="1"/>
    </xf>
    <xf numFmtId="49" fontId="1" fillId="0" borderId="38" xfId="1" applyNumberForma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top" wrapText="1"/>
    </xf>
    <xf numFmtId="44" fontId="1" fillId="7" borderId="2" xfId="1" applyFill="1" applyBorder="1" applyAlignment="1" applyProtection="1">
      <alignment vertical="center"/>
    </xf>
    <xf numFmtId="0" fontId="2" fillId="2" borderId="5" xfId="2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left" vertical="top" wrapText="1"/>
    </xf>
    <xf numFmtId="0" fontId="17" fillId="0" borderId="8" xfId="0" applyFont="1" applyBorder="1"/>
    <xf numFmtId="0" fontId="17" fillId="0" borderId="18" xfId="0" applyFont="1" applyBorder="1" applyAlignment="1" applyProtection="1">
      <alignment horizontal="center"/>
    </xf>
    <xf numFmtId="0" fontId="17" fillId="0" borderId="18" xfId="0" applyFont="1" applyBorder="1" applyProtection="1">
      <protection locked="0"/>
    </xf>
    <xf numFmtId="44" fontId="17" fillId="0" borderId="8" xfId="1" applyFont="1" applyBorder="1"/>
    <xf numFmtId="0" fontId="0" fillId="0" borderId="29" xfId="0" applyBorder="1" applyAlignment="1">
      <alignment wrapText="1"/>
    </xf>
    <xf numFmtId="0" fontId="6" fillId="0" borderId="2" xfId="3" applyFont="1" applyFill="1" applyBorder="1" applyAlignment="1">
      <alignment horizontal="left" indent="1"/>
    </xf>
    <xf numFmtId="0" fontId="2" fillId="0" borderId="39" xfId="0" applyFont="1" applyBorder="1" applyAlignment="1"/>
    <xf numFmtId="0" fontId="0" fillId="0" borderId="26" xfId="0" applyBorder="1" applyAlignment="1"/>
    <xf numFmtId="164" fontId="6" fillId="0" borderId="2" xfId="2" applyNumberFormat="1" applyFont="1" applyBorder="1" applyAlignment="1">
      <alignment horizontal="right" vertical="top" wrapText="1"/>
    </xf>
    <xf numFmtId="164" fontId="6" fillId="0" borderId="40" xfId="2" applyNumberFormat="1" applyFont="1" applyBorder="1" applyAlignment="1">
      <alignment horizontal="right" vertical="top" wrapText="1"/>
    </xf>
    <xf numFmtId="164" fontId="6" fillId="0" borderId="41" xfId="2" applyNumberFormat="1" applyFont="1" applyBorder="1" applyAlignment="1">
      <alignment horizontal="right" vertical="top" wrapText="1"/>
    </xf>
    <xf numFmtId="0" fontId="9" fillId="5" borderId="0" xfId="0" applyFont="1" applyFill="1" applyProtection="1">
      <protection locked="0"/>
    </xf>
    <xf numFmtId="10" fontId="2" fillId="0" borderId="25" xfId="3" applyNumberFormat="1" applyFont="1" applyFill="1" applyBorder="1"/>
    <xf numFmtId="0" fontId="15" fillId="0" borderId="25" xfId="3" applyFont="1" applyFill="1" applyBorder="1"/>
    <xf numFmtId="164" fontId="2" fillId="0" borderId="23" xfId="3" applyNumberFormat="1" applyFont="1" applyFill="1" applyBorder="1"/>
    <xf numFmtId="164" fontId="2" fillId="0" borderId="61" xfId="3" applyNumberFormat="1" applyFont="1" applyFill="1" applyBorder="1"/>
    <xf numFmtId="164" fontId="15" fillId="0" borderId="61" xfId="3" applyNumberFormat="1" applyFont="1" applyFill="1" applyBorder="1"/>
    <xf numFmtId="0" fontId="9" fillId="0" borderId="42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2" xfId="0" applyBorder="1" applyAlignment="1">
      <alignment vertical="top"/>
    </xf>
    <xf numFmtId="0" fontId="9" fillId="0" borderId="42" xfId="0" applyFont="1" applyBorder="1" applyAlignment="1">
      <alignment vertical="top"/>
    </xf>
    <xf numFmtId="0" fontId="0" fillId="0" borderId="42" xfId="0" applyFill="1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2" fillId="2" borderId="9" xfId="2" applyFont="1" applyFill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0" fontId="12" fillId="0" borderId="14" xfId="0" quotePrefix="1" applyFont="1" applyBorder="1" applyAlignment="1">
      <alignment horizontal="right"/>
    </xf>
    <xf numFmtId="0" fontId="2" fillId="0" borderId="18" xfId="0" applyFont="1" applyBorder="1" applyProtection="1"/>
    <xf numFmtId="0" fontId="3" fillId="2" borderId="6" xfId="2" applyFont="1" applyFill="1" applyBorder="1" applyAlignment="1">
      <alignment horizontal="center" vertical="top" wrapText="1"/>
    </xf>
    <xf numFmtId="0" fontId="5" fillId="2" borderId="8" xfId="2" applyFont="1" applyFill="1" applyBorder="1" applyAlignment="1">
      <alignment horizontal="center" vertical="top" wrapText="1"/>
    </xf>
    <xf numFmtId="44" fontId="5" fillId="2" borderId="4" xfId="1" applyFont="1" applyFill="1" applyBorder="1" applyAlignment="1" applyProtection="1">
      <alignment horizontal="right" vertical="top" wrapText="1"/>
      <protection locked="0"/>
    </xf>
    <xf numFmtId="0" fontId="5" fillId="2" borderId="65" xfId="2" applyFont="1" applyFill="1" applyBorder="1" applyAlignment="1">
      <alignment horizontal="center" vertical="top" wrapText="1"/>
    </xf>
    <xf numFmtId="0" fontId="5" fillId="2" borderId="64" xfId="2" applyFont="1" applyFill="1" applyBorder="1" applyAlignment="1">
      <alignment horizontal="center" vertical="top" wrapText="1"/>
    </xf>
    <xf numFmtId="0" fontId="4" fillId="2" borderId="66" xfId="2" applyFont="1" applyFill="1" applyBorder="1" applyAlignment="1">
      <alignment horizontal="left" vertical="top" wrapText="1"/>
    </xf>
    <xf numFmtId="0" fontId="5" fillId="2" borderId="65" xfId="2" applyFont="1" applyFill="1" applyBorder="1" applyAlignment="1">
      <alignment horizontal="left" vertical="top" wrapText="1"/>
    </xf>
    <xf numFmtId="0" fontId="5" fillId="2" borderId="55" xfId="2" applyFont="1" applyFill="1" applyBorder="1" applyAlignment="1">
      <alignment horizontal="center" vertical="top" wrapText="1"/>
    </xf>
    <xf numFmtId="0" fontId="6" fillId="3" borderId="43" xfId="0" applyFont="1" applyFill="1" applyBorder="1" applyAlignment="1"/>
    <xf numFmtId="0" fontId="6" fillId="3" borderId="22" xfId="0" applyFont="1" applyFill="1" applyBorder="1" applyAlignment="1"/>
    <xf numFmtId="0" fontId="6" fillId="3" borderId="63" xfId="0" applyFont="1" applyFill="1" applyBorder="1" applyAlignment="1"/>
    <xf numFmtId="0" fontId="2" fillId="0" borderId="62" xfId="0" applyFont="1" applyFill="1" applyBorder="1" applyAlignment="1"/>
    <xf numFmtId="0" fontId="2" fillId="0" borderId="47" xfId="0" applyFont="1" applyFill="1" applyBorder="1" applyAlignment="1"/>
    <xf numFmtId="0" fontId="2" fillId="0" borderId="51" xfId="0" applyFont="1" applyFill="1" applyBorder="1" applyAlignment="1"/>
    <xf numFmtId="0" fontId="2" fillId="2" borderId="15" xfId="2" applyFont="1" applyFill="1" applyBorder="1" applyAlignment="1">
      <alignment horizontal="left" vertical="top" wrapText="1"/>
    </xf>
    <xf numFmtId="0" fontId="2" fillId="0" borderId="44" xfId="0" applyFont="1" applyBorder="1" applyAlignment="1"/>
    <xf numFmtId="0" fontId="0" fillId="0" borderId="14" xfId="0" applyBorder="1" applyAlignment="1"/>
    <xf numFmtId="0" fontId="4" fillId="0" borderId="14" xfId="0" applyFont="1" applyBorder="1" applyAlignment="1">
      <alignment horizontal="left" vertical="top" wrapText="1"/>
    </xf>
    <xf numFmtId="0" fontId="1" fillId="0" borderId="42" xfId="0" applyFont="1" applyBorder="1" applyAlignment="1">
      <alignment vertical="top"/>
    </xf>
    <xf numFmtId="164" fontId="6" fillId="0" borderId="11" xfId="2" applyNumberFormat="1" applyFont="1" applyBorder="1" applyAlignment="1">
      <alignment horizontal="right" vertical="top" wrapText="1"/>
    </xf>
    <xf numFmtId="164" fontId="6" fillId="0" borderId="17" xfId="2" applyNumberFormat="1" applyFont="1" applyBorder="1" applyAlignment="1">
      <alignment horizontal="right" vertical="top" wrapText="1"/>
    </xf>
    <xf numFmtId="164" fontId="6" fillId="0" borderId="8" xfId="2" applyNumberFormat="1" applyFont="1" applyBorder="1" applyAlignment="1">
      <alignment horizontal="right" vertical="top" wrapText="1"/>
    </xf>
    <xf numFmtId="164" fontId="6" fillId="0" borderId="67" xfId="2" applyNumberFormat="1" applyFont="1" applyBorder="1" applyAlignment="1">
      <alignment horizontal="right" vertical="top" wrapText="1"/>
    </xf>
    <xf numFmtId="0" fontId="2" fillId="0" borderId="14" xfId="0" applyFont="1" applyBorder="1" applyAlignment="1"/>
    <xf numFmtId="44" fontId="6" fillId="2" borderId="68" xfId="0" applyNumberFormat="1" applyFont="1" applyFill="1" applyBorder="1"/>
    <xf numFmtId="0" fontId="4" fillId="2" borderId="15" xfId="2" applyFont="1" applyFill="1" applyBorder="1" applyAlignment="1">
      <alignment horizontal="left" vertical="top" wrapText="1"/>
    </xf>
    <xf numFmtId="44" fontId="6" fillId="2" borderId="69" xfId="1" applyFont="1" applyFill="1" applyBorder="1" applyAlignment="1" applyProtection="1">
      <alignment horizontal="left" vertical="top" wrapText="1"/>
      <protection locked="0"/>
    </xf>
    <xf numFmtId="164" fontId="6" fillId="0" borderId="4" xfId="2" applyNumberFormat="1" applyFont="1" applyBorder="1" applyAlignment="1">
      <alignment horizontal="right" vertical="top" wrapText="1"/>
    </xf>
    <xf numFmtId="44" fontId="6" fillId="0" borderId="73" xfId="2" applyNumberFormat="1" applyFont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2" fillId="0" borderId="47" xfId="0" applyFont="1" applyFill="1" applyBorder="1" applyAlignment="1"/>
    <xf numFmtId="0" fontId="1" fillId="0" borderId="46" xfId="0" applyFont="1" applyBorder="1" applyAlignment="1"/>
    <xf numFmtId="0" fontId="0" fillId="0" borderId="47" xfId="0" applyBorder="1" applyAlignment="1"/>
    <xf numFmtId="0" fontId="2" fillId="0" borderId="47" xfId="0" applyFont="1" applyBorder="1" applyAlignment="1"/>
    <xf numFmtId="0" fontId="9" fillId="0" borderId="4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" fillId="0" borderId="25" xfId="2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6" fillId="3" borderId="23" xfId="0" applyFont="1" applyFill="1" applyBorder="1" applyAlignment="1"/>
    <xf numFmtId="0" fontId="8" fillId="0" borderId="0" xfId="0" applyFont="1" applyBorder="1" applyAlignment="1"/>
    <xf numFmtId="0" fontId="8" fillId="0" borderId="20" xfId="0" applyFont="1" applyBorder="1" applyAlignment="1"/>
    <xf numFmtId="0" fontId="8" fillId="0" borderId="18" xfId="0" applyFont="1" applyBorder="1" applyAlignment="1"/>
    <xf numFmtId="0" fontId="6" fillId="3" borderId="43" xfId="0" applyFont="1" applyFill="1" applyBorder="1" applyAlignment="1"/>
    <xf numFmtId="0" fontId="6" fillId="3" borderId="22" xfId="0" applyFont="1" applyFill="1" applyBorder="1" applyAlignment="1"/>
    <xf numFmtId="0" fontId="6" fillId="3" borderId="63" xfId="0" applyFont="1" applyFill="1" applyBorder="1" applyAlignment="1"/>
    <xf numFmtId="0" fontId="2" fillId="0" borderId="62" xfId="0" applyFont="1" applyFill="1" applyBorder="1" applyAlignment="1"/>
    <xf numFmtId="0" fontId="2" fillId="0" borderId="47" xfId="0" applyFont="1" applyFill="1" applyBorder="1" applyAlignment="1"/>
    <xf numFmtId="0" fontId="2" fillId="0" borderId="51" xfId="0" applyFont="1" applyFill="1" applyBorder="1" applyAlignment="1"/>
    <xf numFmtId="0" fontId="1" fillId="0" borderId="4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45" xfId="0" applyFont="1" applyFill="1" applyBorder="1" applyAlignment="1"/>
    <xf numFmtId="0" fontId="0" fillId="0" borderId="14" xfId="0" applyFill="1" applyBorder="1" applyAlignment="1"/>
    <xf numFmtId="0" fontId="0" fillId="0" borderId="20" xfId="0" applyFill="1" applyBorder="1" applyAlignment="1"/>
    <xf numFmtId="0" fontId="2" fillId="0" borderId="55" xfId="0" applyFont="1" applyFill="1" applyBorder="1" applyAlignment="1">
      <alignment horizontal="right"/>
    </xf>
    <xf numFmtId="0" fontId="2" fillId="0" borderId="56" xfId="0" applyFont="1" applyFill="1" applyBorder="1" applyAlignment="1">
      <alignment horizontal="right"/>
    </xf>
    <xf numFmtId="0" fontId="6" fillId="3" borderId="53" xfId="0" applyFont="1" applyFill="1" applyBorder="1" applyAlignment="1"/>
    <xf numFmtId="0" fontId="6" fillId="3" borderId="52" xfId="0" applyFont="1" applyFill="1" applyBorder="1" applyAlignment="1"/>
    <xf numFmtId="0" fontId="6" fillId="3" borderId="54" xfId="0" applyFont="1" applyFill="1" applyBorder="1" applyAlignment="1"/>
    <xf numFmtId="0" fontId="0" fillId="0" borderId="47" xfId="0" applyFill="1" applyBorder="1" applyAlignment="1"/>
    <xf numFmtId="0" fontId="0" fillId="0" borderId="51" xfId="0" applyFill="1" applyBorder="1" applyAlignment="1"/>
    <xf numFmtId="0" fontId="8" fillId="0" borderId="52" xfId="0" applyFont="1" applyBorder="1" applyAlignment="1"/>
    <xf numFmtId="10" fontId="18" fillId="0" borderId="45" xfId="0" applyNumberFormat="1" applyFont="1" applyFill="1" applyBorder="1" applyAlignment="1"/>
    <xf numFmtId="0" fontId="19" fillId="0" borderId="14" xfId="0" applyFont="1" applyFill="1" applyBorder="1" applyAlignment="1"/>
    <xf numFmtId="0" fontId="19" fillId="0" borderId="20" xfId="0" applyFont="1" applyFill="1" applyBorder="1" applyAlignment="1"/>
    <xf numFmtId="0" fontId="2" fillId="0" borderId="58" xfId="2" applyFont="1" applyBorder="1" applyAlignment="1">
      <alignment horizontal="right" vertical="top" wrapText="1"/>
    </xf>
    <xf numFmtId="0" fontId="4" fillId="0" borderId="58" xfId="0" applyFont="1" applyBorder="1" applyAlignment="1">
      <alignment vertical="top" wrapText="1"/>
    </xf>
    <xf numFmtId="0" fontId="2" fillId="0" borderId="23" xfId="0" applyFont="1" applyFill="1" applyBorder="1" applyAlignment="1"/>
    <xf numFmtId="0" fontId="0" fillId="0" borderId="0" xfId="0" applyFill="1" applyBorder="1" applyAlignment="1"/>
    <xf numFmtId="0" fontId="0" fillId="0" borderId="24" xfId="0" applyFill="1" applyBorder="1" applyAlignment="1"/>
    <xf numFmtId="0" fontId="8" fillId="0" borderId="22" xfId="0" applyFont="1" applyBorder="1" applyAlignment="1"/>
    <xf numFmtId="0" fontId="6" fillId="3" borderId="0" xfId="0" applyFont="1" applyFill="1" applyBorder="1" applyAlignment="1"/>
    <xf numFmtId="0" fontId="2" fillId="0" borderId="48" xfId="0" applyFont="1" applyBorder="1" applyAlignment="1"/>
    <xf numFmtId="0" fontId="0" fillId="0" borderId="48" xfId="0" applyBorder="1" applyAlignment="1"/>
    <xf numFmtId="0" fontId="2" fillId="0" borderId="49" xfId="0" applyFont="1" applyBorder="1" applyAlignment="1"/>
    <xf numFmtId="0" fontId="0" fillId="0" borderId="50" xfId="0" applyBorder="1" applyAlignment="1"/>
    <xf numFmtId="0" fontId="2" fillId="0" borderId="50" xfId="2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2" fillId="0" borderId="60" xfId="0" applyFont="1" applyBorder="1" applyAlignment="1"/>
    <xf numFmtId="0" fontId="0" fillId="0" borderId="0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9" fillId="0" borderId="43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44" fontId="5" fillId="0" borderId="14" xfId="1" applyFont="1" applyFill="1" applyBorder="1" applyAlignment="1">
      <alignment horizontal="right" vertical="top" wrapText="1"/>
    </xf>
    <xf numFmtId="44" fontId="5" fillId="0" borderId="20" xfId="1" applyFont="1" applyFill="1" applyBorder="1" applyAlignment="1">
      <alignment horizontal="right" vertical="top" wrapText="1"/>
    </xf>
    <xf numFmtId="0" fontId="17" fillId="0" borderId="45" xfId="0" applyFont="1" applyFill="1" applyBorder="1" applyAlignment="1"/>
    <xf numFmtId="0" fontId="4" fillId="0" borderId="57" xfId="2" applyFont="1" applyBorder="1" applyAlignment="1">
      <alignment horizontal="right" vertical="top" wrapText="1"/>
    </xf>
    <xf numFmtId="0" fontId="4" fillId="0" borderId="59" xfId="0" applyFont="1" applyBorder="1" applyAlignment="1">
      <alignment vertical="top" wrapText="1"/>
    </xf>
    <xf numFmtId="0" fontId="2" fillId="0" borderId="70" xfId="2" applyFont="1" applyBorder="1" applyAlignment="1">
      <alignment horizontal="right" vertical="top" wrapText="1"/>
    </xf>
    <xf numFmtId="0" fontId="4" fillId="0" borderId="71" xfId="0" applyFont="1" applyBorder="1" applyAlignment="1">
      <alignment vertical="top" wrapText="1"/>
    </xf>
    <xf numFmtId="0" fontId="4" fillId="0" borderId="72" xfId="0" applyFont="1" applyBorder="1" applyAlignment="1">
      <alignment vertical="top" wrapText="1"/>
    </xf>
    <xf numFmtId="0" fontId="2" fillId="0" borderId="71" xfId="2" applyFont="1" applyBorder="1" applyAlignment="1">
      <alignment horizontal="right" vertical="top" wrapText="1"/>
    </xf>
    <xf numFmtId="44" fontId="0" fillId="0" borderId="0" xfId="0" applyNumberFormat="1" applyBorder="1" applyAlignment="1">
      <alignment vertical="top"/>
    </xf>
    <xf numFmtId="44" fontId="6" fillId="0" borderId="4" xfId="0" applyNumberFormat="1" applyFont="1" applyBorder="1" applyAlignment="1">
      <alignment vertical="top"/>
    </xf>
    <xf numFmtId="0" fontId="2" fillId="0" borderId="0" xfId="0" applyFont="1" applyBorder="1" applyAlignment="1">
      <alignment horizontal="right" vertical="top"/>
    </xf>
  </cellXfs>
  <cellStyles count="4">
    <cellStyle name="Currency" xfId="1" builtinId="4"/>
    <cellStyle name="Normal" xfId="0" builtinId="0"/>
    <cellStyle name="Normal_Participant Budget Template" xfId="2" xr:uid="{00000000-0005-0000-0000-000002000000}"/>
    <cellStyle name="Normal_Rate Ceilings for W-2 service codes" xfId="3" xr:uid="{00000000-0005-0000-0000-000003000000}"/>
  </cellStyles>
  <dxfs count="152"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auto="1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2" tint="-0.24994659260841701"/>
        </patternFill>
      </fill>
    </dxf>
    <dxf>
      <fill>
        <patternFill>
          <bgColor indexed="47"/>
        </patternFill>
      </fill>
    </dxf>
    <dxf>
      <fill>
        <patternFill patternType="darkUp">
          <fgColor indexed="58"/>
          <bgColor indexed="33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O115"/>
  <sheetViews>
    <sheetView tabSelected="1" zoomScale="108" zoomScaleNormal="108" workbookViewId="0">
      <pane xSplit="4" ySplit="2" topLeftCell="E3" activePane="bottomRight" state="frozen"/>
      <selection pane="topRight" activeCell="E1" sqref="E1"/>
      <selection pane="bottomLeft" activeCell="A2" sqref="A2"/>
      <selection pane="bottomRight"/>
    </sheetView>
  </sheetViews>
  <sheetFormatPr defaultRowHeight="15.5" x14ac:dyDescent="0.35"/>
  <cols>
    <col min="1" max="1" width="27" customWidth="1"/>
    <col min="2" max="2" width="1.53515625" hidden="1" customWidth="1"/>
    <col min="3" max="3" width="1.23046875" hidden="1" customWidth="1"/>
    <col min="4" max="4" width="5.84375" style="7" customWidth="1"/>
    <col min="5" max="5" width="6.23046875" style="7" customWidth="1"/>
    <col min="6" max="6" width="8.4609375" customWidth="1"/>
    <col min="7" max="7" width="33.4609375" style="1" customWidth="1"/>
    <col min="8" max="8" width="5.84375" style="1" customWidth="1"/>
    <col min="9" max="9" width="11.23046875" style="2" customWidth="1"/>
    <col min="10" max="10" width="4.765625" style="2" bestFit="1" customWidth="1"/>
    <col min="11" max="11" width="11.3046875" style="1" customWidth="1"/>
    <col min="12" max="12" width="10.84375" style="1" customWidth="1"/>
  </cols>
  <sheetData>
    <row r="1" spans="1:15" x14ac:dyDescent="0.35">
      <c r="A1" s="133" t="s">
        <v>87</v>
      </c>
      <c r="B1" s="32"/>
      <c r="C1" s="32"/>
      <c r="D1" s="148" t="s">
        <v>96</v>
      </c>
      <c r="E1" s="32"/>
      <c r="F1" s="32" t="s">
        <v>47</v>
      </c>
      <c r="G1" s="43"/>
      <c r="H1" s="1" t="s">
        <v>50</v>
      </c>
      <c r="I1" s="42"/>
      <c r="J1"/>
      <c r="K1" s="103" t="s">
        <v>68</v>
      </c>
      <c r="L1" s="179"/>
    </row>
    <row r="2" spans="1:15" ht="30" customHeight="1" thickBot="1" x14ac:dyDescent="0.4">
      <c r="A2" s="11" t="s">
        <v>2</v>
      </c>
      <c r="B2" s="11" t="s">
        <v>3</v>
      </c>
      <c r="C2" s="11" t="s">
        <v>4</v>
      </c>
      <c r="D2" s="11" t="s">
        <v>65</v>
      </c>
      <c r="E2" s="11" t="s">
        <v>1</v>
      </c>
      <c r="F2" s="11" t="s">
        <v>25</v>
      </c>
      <c r="G2" s="12" t="s">
        <v>0</v>
      </c>
      <c r="H2" s="3" t="s">
        <v>27</v>
      </c>
      <c r="I2" s="3" t="s">
        <v>26</v>
      </c>
      <c r="J2" s="3" t="s">
        <v>63</v>
      </c>
      <c r="K2" s="3" t="s">
        <v>49</v>
      </c>
      <c r="L2" s="3" t="s">
        <v>28</v>
      </c>
    </row>
    <row r="3" spans="1:15" ht="27.5" customHeight="1" thickTop="1" thickBot="1" x14ac:dyDescent="0.4">
      <c r="A3" s="155" t="s">
        <v>21</v>
      </c>
      <c r="B3" s="156" t="s">
        <v>9</v>
      </c>
      <c r="C3" s="156"/>
      <c r="D3" s="153" t="str">
        <f>B3&amp;C3</f>
        <v xml:space="preserve">T2013 </v>
      </c>
      <c r="E3" s="157" t="s">
        <v>6</v>
      </c>
      <c r="F3" s="152"/>
      <c r="G3" s="214" t="s">
        <v>29</v>
      </c>
      <c r="H3" s="218"/>
      <c r="I3" s="218"/>
      <c r="J3" s="218"/>
      <c r="K3" s="218"/>
      <c r="L3" s="16"/>
    </row>
    <row r="4" spans="1:15" ht="16" thickBot="1" x14ac:dyDescent="0.4">
      <c r="A4" s="238" t="s">
        <v>88</v>
      </c>
      <c r="B4" s="239"/>
      <c r="C4" s="239"/>
      <c r="D4" s="239"/>
      <c r="E4" s="239"/>
      <c r="F4" s="204"/>
      <c r="G4" s="37" t="s">
        <v>30</v>
      </c>
      <c r="H4" s="9">
        <v>5520</v>
      </c>
      <c r="I4" s="38"/>
      <c r="J4" s="85" t="s">
        <v>64</v>
      </c>
      <c r="K4" s="39"/>
      <c r="L4" s="17">
        <f>I4*K4</f>
        <v>0</v>
      </c>
    </row>
    <row r="5" spans="1:15" ht="16" thickBot="1" x14ac:dyDescent="0.4">
      <c r="A5" s="205"/>
      <c r="B5" s="204"/>
      <c r="C5" s="204"/>
      <c r="D5" s="204"/>
      <c r="E5" s="204"/>
      <c r="F5" s="204"/>
      <c r="G5" s="37" t="s">
        <v>31</v>
      </c>
      <c r="H5" s="9">
        <v>5520</v>
      </c>
      <c r="I5" s="38"/>
      <c r="J5" s="85" t="s">
        <v>64</v>
      </c>
      <c r="K5" s="39"/>
      <c r="L5" s="17">
        <f>I5*K5</f>
        <v>0</v>
      </c>
    </row>
    <row r="6" spans="1:15" ht="16" thickBot="1" x14ac:dyDescent="0.4">
      <c r="A6" s="205"/>
      <c r="B6" s="204"/>
      <c r="C6" s="204"/>
      <c r="D6" s="204"/>
      <c r="E6" s="204"/>
      <c r="F6" s="204"/>
      <c r="G6" s="104" t="s">
        <v>33</v>
      </c>
      <c r="H6" s="9">
        <v>5521</v>
      </c>
      <c r="I6" s="38"/>
      <c r="J6" s="85" t="s">
        <v>64</v>
      </c>
      <c r="K6" s="39"/>
      <c r="L6" s="17">
        <f>I6*K6</f>
        <v>0</v>
      </c>
    </row>
    <row r="7" spans="1:15" ht="16" thickBot="1" x14ac:dyDescent="0.4">
      <c r="A7" s="205"/>
      <c r="B7" s="204"/>
      <c r="C7" s="204"/>
      <c r="D7" s="204"/>
      <c r="E7" s="204"/>
      <c r="F7" s="204"/>
      <c r="G7" s="37" t="s">
        <v>34</v>
      </c>
      <c r="H7" s="9">
        <v>5521</v>
      </c>
      <c r="I7" s="38"/>
      <c r="J7" s="85" t="s">
        <v>64</v>
      </c>
      <c r="K7" s="39"/>
      <c r="L7" s="17">
        <f>I7*K7</f>
        <v>0</v>
      </c>
    </row>
    <row r="8" spans="1:15" ht="16" thickBot="1" x14ac:dyDescent="0.4">
      <c r="A8" s="205"/>
      <c r="B8" s="204"/>
      <c r="C8" s="204"/>
      <c r="D8" s="204"/>
      <c r="E8" s="204"/>
      <c r="F8" s="204"/>
      <c r="G8" s="240"/>
      <c r="H8" s="240"/>
      <c r="I8" s="240"/>
      <c r="J8" s="240"/>
      <c r="K8" s="241"/>
      <c r="L8" s="18">
        <f>SUM(L4:L7)</f>
        <v>0</v>
      </c>
    </row>
    <row r="9" spans="1:15" ht="15.75" customHeight="1" thickBot="1" x14ac:dyDescent="0.4">
      <c r="A9" s="155" t="s">
        <v>22</v>
      </c>
      <c r="B9" s="156" t="s">
        <v>9</v>
      </c>
      <c r="C9" s="156"/>
      <c r="D9" s="153" t="str">
        <f>B9&amp;C9</f>
        <v xml:space="preserve">T2013 </v>
      </c>
      <c r="E9" s="154" t="s">
        <v>6</v>
      </c>
      <c r="F9" s="152"/>
      <c r="G9" s="198" t="s">
        <v>22</v>
      </c>
      <c r="H9" s="227"/>
      <c r="I9" s="227"/>
      <c r="J9" s="227"/>
      <c r="K9" s="196"/>
      <c r="L9" s="20"/>
    </row>
    <row r="10" spans="1:15" ht="16" thickBot="1" x14ac:dyDescent="0.4">
      <c r="A10" s="238" t="s">
        <v>89</v>
      </c>
      <c r="B10" s="239"/>
      <c r="C10" s="239"/>
      <c r="D10" s="239"/>
      <c r="E10" s="239"/>
      <c r="F10" s="204"/>
      <c r="G10" s="104" t="s">
        <v>30</v>
      </c>
      <c r="H10" s="9">
        <v>5522</v>
      </c>
      <c r="I10" s="38"/>
      <c r="J10" s="85" t="s">
        <v>64</v>
      </c>
      <c r="K10" s="39"/>
      <c r="L10" s="17">
        <f>I10*K10</f>
        <v>0</v>
      </c>
    </row>
    <row r="11" spans="1:15" ht="16" thickBot="1" x14ac:dyDescent="0.4">
      <c r="A11" s="205"/>
      <c r="B11" s="204"/>
      <c r="C11" s="204"/>
      <c r="D11" s="204"/>
      <c r="E11" s="204"/>
      <c r="F11" s="204"/>
      <c r="G11" s="37" t="s">
        <v>31</v>
      </c>
      <c r="H11" s="9">
        <v>5522</v>
      </c>
      <c r="I11" s="38"/>
      <c r="J11" s="85" t="s">
        <v>64</v>
      </c>
      <c r="K11" s="39"/>
      <c r="L11" s="17">
        <f>I11*K11</f>
        <v>0</v>
      </c>
    </row>
    <row r="12" spans="1:15" ht="16" thickBot="1" x14ac:dyDescent="0.4">
      <c r="A12" s="205"/>
      <c r="B12" s="204"/>
      <c r="C12" s="204"/>
      <c r="D12" s="204"/>
      <c r="E12" s="204"/>
      <c r="F12" s="204"/>
      <c r="G12" s="104" t="s">
        <v>33</v>
      </c>
      <c r="H12" s="9">
        <v>5523</v>
      </c>
      <c r="I12" s="38"/>
      <c r="J12" s="85" t="s">
        <v>64</v>
      </c>
      <c r="K12" s="39"/>
      <c r="L12" s="17">
        <f>I12*K12</f>
        <v>0</v>
      </c>
    </row>
    <row r="13" spans="1:15" ht="16" thickBot="1" x14ac:dyDescent="0.4">
      <c r="A13" s="205"/>
      <c r="B13" s="204"/>
      <c r="C13" s="204"/>
      <c r="D13" s="204"/>
      <c r="E13" s="204"/>
      <c r="F13" s="204"/>
      <c r="G13" s="104" t="s">
        <v>34</v>
      </c>
      <c r="H13" s="9">
        <v>5523</v>
      </c>
      <c r="I13" s="38"/>
      <c r="J13" s="85" t="s">
        <v>64</v>
      </c>
      <c r="K13" s="39"/>
      <c r="L13" s="17">
        <f>I13*K13</f>
        <v>0</v>
      </c>
    </row>
    <row r="14" spans="1:15" ht="16" thickBot="1" x14ac:dyDescent="0.4">
      <c r="A14" s="205"/>
      <c r="B14" s="204"/>
      <c r="C14" s="204"/>
      <c r="D14" s="204"/>
      <c r="E14" s="204"/>
      <c r="F14" s="204"/>
      <c r="G14" s="240"/>
      <c r="H14" s="240"/>
      <c r="I14" s="240"/>
      <c r="J14" s="240"/>
      <c r="K14" s="241"/>
      <c r="L14" s="18">
        <f>SUM(L10:L13)</f>
        <v>0</v>
      </c>
    </row>
    <row r="15" spans="1:15" ht="27.75" customHeight="1" thickBot="1" x14ac:dyDescent="0.4">
      <c r="A15" s="155" t="s">
        <v>23</v>
      </c>
      <c r="B15" s="156" t="s">
        <v>9</v>
      </c>
      <c r="C15" s="156"/>
      <c r="D15" s="153" t="str">
        <f>B15&amp;C15</f>
        <v xml:space="preserve">T2013 </v>
      </c>
      <c r="E15" s="157" t="s">
        <v>6</v>
      </c>
      <c r="F15" s="152"/>
      <c r="G15" s="228" t="s">
        <v>23</v>
      </c>
      <c r="H15" s="194"/>
      <c r="I15" s="194"/>
      <c r="J15" s="194"/>
      <c r="K15" s="196"/>
      <c r="L15" s="21"/>
      <c r="M15" s="22"/>
      <c r="N15" s="22"/>
      <c r="O15" s="22"/>
    </row>
    <row r="16" spans="1:15" ht="16" thickBot="1" x14ac:dyDescent="0.4">
      <c r="A16" s="238" t="s">
        <v>90</v>
      </c>
      <c r="B16" s="239"/>
      <c r="C16" s="239"/>
      <c r="D16" s="239"/>
      <c r="E16" s="239"/>
      <c r="F16" s="204"/>
      <c r="G16" s="37" t="s">
        <v>30</v>
      </c>
      <c r="H16" s="9">
        <v>5524</v>
      </c>
      <c r="I16" s="38"/>
      <c r="J16" s="85" t="s">
        <v>64</v>
      </c>
      <c r="K16" s="39"/>
      <c r="L16" s="17">
        <f t="shared" ref="L16:L21" si="0">I16*K16</f>
        <v>0</v>
      </c>
    </row>
    <row r="17" spans="1:12" ht="16" thickBot="1" x14ac:dyDescent="0.4">
      <c r="A17" s="205"/>
      <c r="B17" s="204"/>
      <c r="C17" s="204"/>
      <c r="D17" s="204"/>
      <c r="E17" s="204"/>
      <c r="F17" s="204"/>
      <c r="G17" s="37" t="s">
        <v>31</v>
      </c>
      <c r="H17" s="9">
        <v>5524</v>
      </c>
      <c r="I17" s="38"/>
      <c r="J17" s="85" t="s">
        <v>64</v>
      </c>
      <c r="K17" s="39"/>
      <c r="L17" s="17">
        <f t="shared" si="0"/>
        <v>0</v>
      </c>
    </row>
    <row r="18" spans="1:12" ht="16" thickBot="1" x14ac:dyDescent="0.4">
      <c r="A18" s="205"/>
      <c r="B18" s="204"/>
      <c r="C18" s="204"/>
      <c r="D18" s="204"/>
      <c r="E18" s="204"/>
      <c r="F18" s="204"/>
      <c r="G18" s="37" t="s">
        <v>32</v>
      </c>
      <c r="H18" s="9">
        <v>5524</v>
      </c>
      <c r="I18" s="38"/>
      <c r="J18" s="85" t="s">
        <v>64</v>
      </c>
      <c r="K18" s="39"/>
      <c r="L18" s="17">
        <f t="shared" si="0"/>
        <v>0</v>
      </c>
    </row>
    <row r="19" spans="1:12" ht="16" thickBot="1" x14ac:dyDescent="0.4">
      <c r="A19" s="205"/>
      <c r="B19" s="204"/>
      <c r="C19" s="204"/>
      <c r="D19" s="204"/>
      <c r="E19" s="204"/>
      <c r="F19" s="204"/>
      <c r="G19" s="37" t="s">
        <v>44</v>
      </c>
      <c r="H19" s="9">
        <v>5524</v>
      </c>
      <c r="I19" s="38"/>
      <c r="J19" s="85" t="s">
        <v>64</v>
      </c>
      <c r="K19" s="39"/>
      <c r="L19" s="17">
        <f t="shared" si="0"/>
        <v>0</v>
      </c>
    </row>
    <row r="20" spans="1:12" ht="16" thickBot="1" x14ac:dyDescent="0.4">
      <c r="A20" s="205"/>
      <c r="B20" s="204"/>
      <c r="C20" s="204"/>
      <c r="D20" s="204"/>
      <c r="E20" s="204"/>
      <c r="F20" s="204"/>
      <c r="G20" s="104" t="s">
        <v>33</v>
      </c>
      <c r="H20" s="9">
        <v>5525</v>
      </c>
      <c r="I20" s="38"/>
      <c r="J20" s="85" t="s">
        <v>64</v>
      </c>
      <c r="K20" s="39"/>
      <c r="L20" s="17">
        <f t="shared" si="0"/>
        <v>0</v>
      </c>
    </row>
    <row r="21" spans="1:12" ht="16" thickBot="1" x14ac:dyDescent="0.4">
      <c r="A21" s="205"/>
      <c r="B21" s="204"/>
      <c r="C21" s="204"/>
      <c r="D21" s="204"/>
      <c r="E21" s="204"/>
      <c r="F21" s="204"/>
      <c r="G21" s="37" t="s">
        <v>34</v>
      </c>
      <c r="H21" s="9">
        <v>5525</v>
      </c>
      <c r="I21" s="38"/>
      <c r="J21" s="85" t="s">
        <v>64</v>
      </c>
      <c r="K21" s="39"/>
      <c r="L21" s="17">
        <f t="shared" si="0"/>
        <v>0</v>
      </c>
    </row>
    <row r="22" spans="1:12" ht="16" thickBot="1" x14ac:dyDescent="0.4">
      <c r="A22" s="206"/>
      <c r="B22" s="207"/>
      <c r="C22" s="207"/>
      <c r="D22" s="207"/>
      <c r="E22" s="207"/>
      <c r="F22" s="207"/>
      <c r="G22" s="240"/>
      <c r="H22" s="240"/>
      <c r="I22" s="240"/>
      <c r="J22" s="240"/>
      <c r="K22" s="241"/>
      <c r="L22" s="18">
        <f>SUM(L16:L21)</f>
        <v>0</v>
      </c>
    </row>
    <row r="23" spans="1:12" ht="16" thickBot="1" x14ac:dyDescent="0.4">
      <c r="A23" s="243" t="s">
        <v>35</v>
      </c>
      <c r="B23" s="223"/>
      <c r="C23" s="223"/>
      <c r="D23" s="223"/>
      <c r="E23" s="244"/>
      <c r="F23" s="8">
        <f>SUM(F15,F9,F3)</f>
        <v>0</v>
      </c>
      <c r="G23" s="222" t="s">
        <v>116</v>
      </c>
      <c r="H23" s="223"/>
      <c r="I23" s="223"/>
      <c r="J23" s="223"/>
      <c r="K23" s="223"/>
      <c r="L23" s="87">
        <f>SUM(L8+L14+L22)</f>
        <v>0</v>
      </c>
    </row>
    <row r="24" spans="1:12" ht="26.25" customHeight="1" thickTop="1" thickBot="1" x14ac:dyDescent="0.4">
      <c r="A24" s="120" t="s">
        <v>74</v>
      </c>
      <c r="B24" s="121" t="s">
        <v>8</v>
      </c>
      <c r="C24" s="121"/>
      <c r="D24" s="10" t="s">
        <v>75</v>
      </c>
      <c r="E24" s="118" t="s">
        <v>6</v>
      </c>
      <c r="F24" s="41"/>
      <c r="G24" s="193" t="s">
        <v>76</v>
      </c>
      <c r="H24" s="194">
        <v>5510</v>
      </c>
      <c r="I24" s="194"/>
      <c r="J24" s="194"/>
      <c r="K24" s="196"/>
      <c r="L24" s="122"/>
    </row>
    <row r="25" spans="1:12" ht="15.25" customHeight="1" thickTop="1" thickBot="1" x14ac:dyDescent="0.4">
      <c r="A25" s="184" t="s">
        <v>91</v>
      </c>
      <c r="B25" s="185"/>
      <c r="C25" s="185"/>
      <c r="D25" s="185"/>
      <c r="E25" s="185"/>
      <c r="F25" s="185"/>
      <c r="G25" s="104" t="s">
        <v>30</v>
      </c>
      <c r="H25" s="9">
        <v>5574</v>
      </c>
      <c r="I25" s="38"/>
      <c r="J25" s="123" t="s">
        <v>64</v>
      </c>
      <c r="K25" s="124"/>
      <c r="L25" s="125">
        <f>I25*K25</f>
        <v>0</v>
      </c>
    </row>
    <row r="26" spans="1:12" ht="15.25" customHeight="1" thickBot="1" x14ac:dyDescent="0.4">
      <c r="A26" s="186"/>
      <c r="B26" s="185"/>
      <c r="C26" s="185"/>
      <c r="D26" s="185"/>
      <c r="E26" s="185"/>
      <c r="F26" s="185"/>
      <c r="G26" s="104" t="s">
        <v>31</v>
      </c>
      <c r="H26" s="9">
        <v>5574</v>
      </c>
      <c r="I26" s="38"/>
      <c r="J26" s="123" t="s">
        <v>64</v>
      </c>
      <c r="K26" s="124"/>
      <c r="L26" s="125">
        <f>I26*K26</f>
        <v>0</v>
      </c>
    </row>
    <row r="27" spans="1:12" ht="15.25" customHeight="1" thickBot="1" x14ac:dyDescent="0.4">
      <c r="A27" s="186"/>
      <c r="B27" s="185"/>
      <c r="C27" s="185"/>
      <c r="D27" s="185"/>
      <c r="E27" s="185"/>
      <c r="F27" s="185"/>
      <c r="G27" s="104" t="s">
        <v>33</v>
      </c>
      <c r="H27" s="9">
        <v>5575</v>
      </c>
      <c r="I27" s="38"/>
      <c r="J27" s="123" t="s">
        <v>64</v>
      </c>
      <c r="K27" s="124"/>
      <c r="L27" s="125">
        <f>I27*K27</f>
        <v>0</v>
      </c>
    </row>
    <row r="28" spans="1:12" ht="15.25" customHeight="1" thickBot="1" x14ac:dyDescent="0.4">
      <c r="A28" s="186"/>
      <c r="B28" s="185"/>
      <c r="C28" s="185"/>
      <c r="D28" s="185"/>
      <c r="E28" s="185"/>
      <c r="F28" s="185"/>
      <c r="G28" s="104" t="s">
        <v>34</v>
      </c>
      <c r="H28" s="9">
        <v>5575</v>
      </c>
      <c r="I28" s="38"/>
      <c r="J28" s="123" t="s">
        <v>64</v>
      </c>
      <c r="K28" s="124"/>
      <c r="L28" s="125">
        <f>I28*K28</f>
        <v>0</v>
      </c>
    </row>
    <row r="29" spans="1:12" ht="15.25" customHeight="1" thickBot="1" x14ac:dyDescent="0.4">
      <c r="A29" s="186"/>
      <c r="B29" s="185"/>
      <c r="C29" s="185"/>
      <c r="D29" s="185"/>
      <c r="E29" s="185"/>
      <c r="F29" s="185"/>
      <c r="G29" s="242"/>
      <c r="H29" s="209"/>
      <c r="I29" s="209"/>
      <c r="J29" s="209"/>
      <c r="K29" s="210"/>
      <c r="L29" s="25">
        <f>SUM(L25:L28)</f>
        <v>0</v>
      </c>
    </row>
    <row r="30" spans="1:12" ht="24.75" customHeight="1" thickTop="1" thickBot="1" x14ac:dyDescent="0.4">
      <c r="A30" s="13" t="s">
        <v>77</v>
      </c>
      <c r="B30" s="14" t="s">
        <v>8</v>
      </c>
      <c r="C30" s="14"/>
      <c r="D30" s="23" t="s">
        <v>75</v>
      </c>
      <c r="E30" s="15" t="s">
        <v>6</v>
      </c>
      <c r="F30" s="41"/>
      <c r="G30" s="193" t="s">
        <v>108</v>
      </c>
      <c r="H30" s="194">
        <v>5510</v>
      </c>
      <c r="I30" s="194"/>
      <c r="J30" s="194"/>
      <c r="K30" s="196"/>
      <c r="L30" s="26"/>
    </row>
    <row r="31" spans="1:12" ht="15.25" customHeight="1" thickTop="1" thickBot="1" x14ac:dyDescent="0.4">
      <c r="A31" s="184" t="s">
        <v>92</v>
      </c>
      <c r="B31" s="185"/>
      <c r="C31" s="185"/>
      <c r="D31" s="185"/>
      <c r="E31" s="185"/>
      <c r="F31" s="185"/>
      <c r="G31" s="37" t="s">
        <v>30</v>
      </c>
      <c r="H31" s="9">
        <v>5577</v>
      </c>
      <c r="I31" s="38"/>
      <c r="J31" s="85" t="s">
        <v>64</v>
      </c>
      <c r="K31" s="39"/>
      <c r="L31" s="17">
        <f>I31*K31</f>
        <v>0</v>
      </c>
    </row>
    <row r="32" spans="1:12" ht="15.25" customHeight="1" thickBot="1" x14ac:dyDescent="0.4">
      <c r="A32" s="186"/>
      <c r="B32" s="185"/>
      <c r="C32" s="185"/>
      <c r="D32" s="185"/>
      <c r="E32" s="185"/>
      <c r="F32" s="185"/>
      <c r="G32" s="37" t="s">
        <v>31</v>
      </c>
      <c r="H32" s="9">
        <v>5577</v>
      </c>
      <c r="I32" s="38"/>
      <c r="J32" s="85" t="s">
        <v>64</v>
      </c>
      <c r="K32" s="39"/>
      <c r="L32" s="17">
        <f>I32*K32</f>
        <v>0</v>
      </c>
    </row>
    <row r="33" spans="1:12" ht="15.25" customHeight="1" thickBot="1" x14ac:dyDescent="0.4">
      <c r="A33" s="186"/>
      <c r="B33" s="185"/>
      <c r="C33" s="185"/>
      <c r="D33" s="185"/>
      <c r="E33" s="185"/>
      <c r="F33" s="185"/>
      <c r="G33" s="37" t="s">
        <v>33</v>
      </c>
      <c r="H33" s="9">
        <v>5578</v>
      </c>
      <c r="I33" s="38"/>
      <c r="J33" s="85" t="s">
        <v>64</v>
      </c>
      <c r="K33" s="39"/>
      <c r="L33" s="17">
        <f>I33*K33</f>
        <v>0</v>
      </c>
    </row>
    <row r="34" spans="1:12" ht="15.25" customHeight="1" thickBot="1" x14ac:dyDescent="0.4">
      <c r="A34" s="186"/>
      <c r="B34" s="185"/>
      <c r="C34" s="185"/>
      <c r="D34" s="185"/>
      <c r="E34" s="185"/>
      <c r="F34" s="185"/>
      <c r="G34" s="37" t="s">
        <v>34</v>
      </c>
      <c r="H34" s="9">
        <v>5578</v>
      </c>
      <c r="I34" s="38"/>
      <c r="J34" s="85" t="s">
        <v>64</v>
      </c>
      <c r="K34" s="39"/>
      <c r="L34" s="17">
        <f>I34*K34</f>
        <v>0</v>
      </c>
    </row>
    <row r="35" spans="1:12" ht="15.25" customHeight="1" thickBot="1" x14ac:dyDescent="0.4">
      <c r="A35" s="186"/>
      <c r="B35" s="185"/>
      <c r="C35" s="185"/>
      <c r="D35" s="185"/>
      <c r="E35" s="185"/>
      <c r="F35" s="185"/>
      <c r="G35" s="208"/>
      <c r="H35" s="209"/>
      <c r="I35" s="209"/>
      <c r="J35" s="209"/>
      <c r="K35" s="210"/>
      <c r="L35" s="25">
        <f>SUM(L31:L34)</f>
        <v>0</v>
      </c>
    </row>
    <row r="36" spans="1:12" ht="24.75" customHeight="1" thickTop="1" thickBot="1" x14ac:dyDescent="0.4">
      <c r="A36" s="120" t="s">
        <v>80</v>
      </c>
      <c r="B36" s="14" t="s">
        <v>8</v>
      </c>
      <c r="C36" s="14"/>
      <c r="D36" s="23" t="s">
        <v>106</v>
      </c>
      <c r="E36" s="15" t="s">
        <v>6</v>
      </c>
      <c r="F36" s="41"/>
      <c r="G36" s="193" t="s">
        <v>109</v>
      </c>
      <c r="H36" s="194">
        <v>5510</v>
      </c>
      <c r="I36" s="194"/>
      <c r="J36" s="194"/>
      <c r="K36" s="196"/>
      <c r="L36" s="26"/>
    </row>
    <row r="37" spans="1:12" ht="15.25" customHeight="1" thickTop="1" thickBot="1" x14ac:dyDescent="0.4">
      <c r="A37" s="184" t="s">
        <v>93</v>
      </c>
      <c r="B37" s="185"/>
      <c r="C37" s="185"/>
      <c r="D37" s="185"/>
      <c r="E37" s="185"/>
      <c r="F37" s="185"/>
      <c r="G37" s="37" t="s">
        <v>30</v>
      </c>
      <c r="H37" s="9">
        <v>5580</v>
      </c>
      <c r="I37" s="38"/>
      <c r="J37" s="85" t="s">
        <v>64</v>
      </c>
      <c r="K37" s="39"/>
      <c r="L37" s="17">
        <f>I37*K37</f>
        <v>0</v>
      </c>
    </row>
    <row r="38" spans="1:12" ht="15.25" customHeight="1" thickBot="1" x14ac:dyDescent="0.4">
      <c r="A38" s="186"/>
      <c r="B38" s="185"/>
      <c r="C38" s="185"/>
      <c r="D38" s="185"/>
      <c r="E38" s="185"/>
      <c r="F38" s="185"/>
      <c r="G38" s="37" t="s">
        <v>31</v>
      </c>
      <c r="H38" s="9">
        <v>5580</v>
      </c>
      <c r="I38" s="38"/>
      <c r="J38" s="85" t="s">
        <v>64</v>
      </c>
      <c r="K38" s="39"/>
      <c r="L38" s="17">
        <f>I38*K38</f>
        <v>0</v>
      </c>
    </row>
    <row r="39" spans="1:12" ht="15.25" customHeight="1" thickBot="1" x14ac:dyDescent="0.4">
      <c r="A39" s="186"/>
      <c r="B39" s="185"/>
      <c r="C39" s="185"/>
      <c r="D39" s="185"/>
      <c r="E39" s="185"/>
      <c r="F39" s="185"/>
      <c r="G39" s="37" t="s">
        <v>33</v>
      </c>
      <c r="H39" s="9">
        <v>5581</v>
      </c>
      <c r="I39" s="38"/>
      <c r="J39" s="85" t="s">
        <v>64</v>
      </c>
      <c r="K39" s="39"/>
      <c r="L39" s="17">
        <f>I39*K39</f>
        <v>0</v>
      </c>
    </row>
    <row r="40" spans="1:12" ht="15.25" customHeight="1" thickBot="1" x14ac:dyDescent="0.4">
      <c r="A40" s="186"/>
      <c r="B40" s="185"/>
      <c r="C40" s="185"/>
      <c r="D40" s="185"/>
      <c r="E40" s="185"/>
      <c r="F40" s="185"/>
      <c r="G40" s="37" t="s">
        <v>34</v>
      </c>
      <c r="H40" s="9">
        <v>5581</v>
      </c>
      <c r="I40" s="38"/>
      <c r="J40" s="85" t="s">
        <v>64</v>
      </c>
      <c r="K40" s="39"/>
      <c r="L40" s="17">
        <f>I40*K40</f>
        <v>0</v>
      </c>
    </row>
    <row r="41" spans="1:12" ht="15.25" customHeight="1" thickBot="1" x14ac:dyDescent="0.4">
      <c r="A41" s="186"/>
      <c r="B41" s="185"/>
      <c r="C41" s="185"/>
      <c r="D41" s="185"/>
      <c r="E41" s="185"/>
      <c r="F41" s="185"/>
      <c r="G41" s="224"/>
      <c r="H41" s="225"/>
      <c r="I41" s="225"/>
      <c r="J41" s="225"/>
      <c r="K41" s="226"/>
      <c r="L41" s="174">
        <f>SUM(L37:L40)</f>
        <v>0</v>
      </c>
    </row>
    <row r="42" spans="1:12" ht="16" thickBot="1" x14ac:dyDescent="0.4">
      <c r="A42" s="245" t="s">
        <v>82</v>
      </c>
      <c r="B42" s="246"/>
      <c r="C42" s="246"/>
      <c r="D42" s="246"/>
      <c r="E42" s="247"/>
      <c r="F42" s="177">
        <f>SUM(F24,F30,F36)</f>
        <v>0</v>
      </c>
      <c r="G42" s="248" t="s">
        <v>117</v>
      </c>
      <c r="H42" s="246"/>
      <c r="I42" s="246"/>
      <c r="J42" s="246"/>
      <c r="K42" s="246"/>
      <c r="L42" s="178">
        <f>SUM(L29+L35+L41)</f>
        <v>0</v>
      </c>
    </row>
    <row r="43" spans="1:12" ht="15.25" customHeight="1" thickBot="1" x14ac:dyDescent="0.4">
      <c r="A43" s="175" t="s">
        <v>20</v>
      </c>
      <c r="B43" s="33" t="s">
        <v>7</v>
      </c>
      <c r="C43" s="33"/>
      <c r="D43" s="34" t="s">
        <v>107</v>
      </c>
      <c r="E43" s="35" t="s">
        <v>6</v>
      </c>
      <c r="F43" s="176"/>
      <c r="G43" s="193" t="s">
        <v>20</v>
      </c>
      <c r="H43" s="194">
        <v>5510</v>
      </c>
      <c r="I43" s="194"/>
      <c r="J43" s="194"/>
      <c r="K43" s="195"/>
      <c r="L43" s="36"/>
    </row>
    <row r="44" spans="1:12" ht="14.25" customHeight="1" thickTop="1" thickBot="1" x14ac:dyDescent="0.4">
      <c r="A44" s="184" t="s">
        <v>94</v>
      </c>
      <c r="B44" s="236"/>
      <c r="C44" s="236"/>
      <c r="D44" s="236"/>
      <c r="E44" s="236"/>
      <c r="F44" s="236"/>
      <c r="G44" s="37" t="s">
        <v>30</v>
      </c>
      <c r="H44" s="9">
        <v>5510</v>
      </c>
      <c r="I44" s="40"/>
      <c r="J44" s="85" t="s">
        <v>64</v>
      </c>
      <c r="K44" s="39"/>
      <c r="L44" s="17">
        <f>I44*K44</f>
        <v>0</v>
      </c>
    </row>
    <row r="45" spans="1:12" ht="14.25" customHeight="1" thickBot="1" x14ac:dyDescent="0.4">
      <c r="A45" s="237"/>
      <c r="B45" s="236"/>
      <c r="C45" s="236"/>
      <c r="D45" s="236"/>
      <c r="E45" s="236"/>
      <c r="F45" s="236"/>
      <c r="G45" s="37" t="s">
        <v>31</v>
      </c>
      <c r="H45" s="9">
        <v>5510</v>
      </c>
      <c r="I45" s="40"/>
      <c r="J45" s="85" t="s">
        <v>64</v>
      </c>
      <c r="K45" s="39"/>
      <c r="L45" s="17">
        <f>I45*K45</f>
        <v>0</v>
      </c>
    </row>
    <row r="46" spans="1:12" ht="14.25" customHeight="1" thickBot="1" x14ac:dyDescent="0.4">
      <c r="A46" s="237"/>
      <c r="B46" s="236"/>
      <c r="C46" s="236"/>
      <c r="D46" s="236"/>
      <c r="E46" s="236"/>
      <c r="F46" s="236"/>
      <c r="G46" s="37" t="s">
        <v>33</v>
      </c>
      <c r="H46" s="9">
        <v>5511</v>
      </c>
      <c r="I46" s="102"/>
      <c r="J46" s="85" t="s">
        <v>64</v>
      </c>
      <c r="K46" s="39"/>
      <c r="L46" s="17">
        <f>I46*K46</f>
        <v>0</v>
      </c>
    </row>
    <row r="47" spans="1:12" ht="14.25" customHeight="1" thickBot="1" x14ac:dyDescent="0.4">
      <c r="A47" s="237"/>
      <c r="B47" s="236"/>
      <c r="C47" s="236"/>
      <c r="D47" s="236"/>
      <c r="E47" s="236"/>
      <c r="F47" s="236"/>
      <c r="G47" s="37" t="s">
        <v>34</v>
      </c>
      <c r="H47" s="9">
        <v>5511</v>
      </c>
      <c r="I47" s="102"/>
      <c r="J47" s="85" t="s">
        <v>64</v>
      </c>
      <c r="K47" s="39"/>
      <c r="L47" s="17">
        <f>I47*K47</f>
        <v>0</v>
      </c>
    </row>
    <row r="48" spans="1:12" ht="14.25" customHeight="1" thickBot="1" x14ac:dyDescent="0.4">
      <c r="A48" s="237"/>
      <c r="B48" s="236"/>
      <c r="C48" s="236"/>
      <c r="D48" s="236"/>
      <c r="E48" s="236"/>
      <c r="F48" s="236"/>
      <c r="G48" s="208"/>
      <c r="H48" s="209"/>
      <c r="I48" s="209"/>
      <c r="J48" s="209"/>
      <c r="K48" s="210"/>
      <c r="L48" s="25">
        <f>SUM(L44:L47)</f>
        <v>0</v>
      </c>
    </row>
    <row r="49" spans="1:12" ht="15.75" customHeight="1" thickTop="1" thickBot="1" x14ac:dyDescent="0.4">
      <c r="A49" s="19" t="s">
        <v>24</v>
      </c>
      <c r="B49" s="5" t="s">
        <v>10</v>
      </c>
      <c r="C49" s="5"/>
      <c r="D49" s="10" t="str">
        <f>B49&amp;C49</f>
        <v xml:space="preserve">T1005 </v>
      </c>
      <c r="E49" s="118" t="s">
        <v>73</v>
      </c>
      <c r="F49" s="41"/>
      <c r="G49" s="193" t="s">
        <v>97</v>
      </c>
      <c r="H49" s="194">
        <v>5510</v>
      </c>
      <c r="I49" s="194"/>
      <c r="J49" s="194"/>
      <c r="K49" s="196"/>
      <c r="L49" s="26"/>
    </row>
    <row r="50" spans="1:12" ht="14.5" customHeight="1" thickTop="1" thickBot="1" x14ac:dyDescent="0.4">
      <c r="A50" s="184" t="s">
        <v>95</v>
      </c>
      <c r="B50" s="185"/>
      <c r="C50" s="185"/>
      <c r="D50" s="185"/>
      <c r="E50" s="185"/>
      <c r="F50" s="185"/>
      <c r="G50" s="37" t="s">
        <v>30</v>
      </c>
      <c r="H50" s="9">
        <v>5530</v>
      </c>
      <c r="I50" s="40"/>
      <c r="J50" s="86">
        <f>I50*$G$57</f>
        <v>0</v>
      </c>
      <c r="K50" s="39"/>
      <c r="L50" s="17">
        <f>(I50+J50)*K50</f>
        <v>0</v>
      </c>
    </row>
    <row r="51" spans="1:12" ht="14.5" customHeight="1" thickBot="1" x14ac:dyDescent="0.4">
      <c r="A51" s="186"/>
      <c r="B51" s="185"/>
      <c r="C51" s="185"/>
      <c r="D51" s="185"/>
      <c r="E51" s="185"/>
      <c r="F51" s="185"/>
      <c r="G51" s="37" t="s">
        <v>31</v>
      </c>
      <c r="H51" s="9">
        <v>5530</v>
      </c>
      <c r="I51" s="40"/>
      <c r="J51" s="86">
        <f>I51*$G$57</f>
        <v>0</v>
      </c>
      <c r="K51" s="39"/>
      <c r="L51" s="17">
        <f>(I51+J51)*K51</f>
        <v>0</v>
      </c>
    </row>
    <row r="52" spans="1:12" ht="14.5" customHeight="1" thickBot="1" x14ac:dyDescent="0.4">
      <c r="A52" s="186"/>
      <c r="B52" s="185"/>
      <c r="C52" s="185"/>
      <c r="D52" s="185"/>
      <c r="E52" s="185"/>
      <c r="F52" s="185"/>
      <c r="G52" s="37" t="s">
        <v>32</v>
      </c>
      <c r="H52" s="9">
        <v>5530</v>
      </c>
      <c r="I52" s="40"/>
      <c r="J52" s="86">
        <f>I52*$G$57</f>
        <v>0</v>
      </c>
      <c r="K52" s="39"/>
      <c r="L52" s="17">
        <f>(I52+J52)*K52</f>
        <v>0</v>
      </c>
    </row>
    <row r="53" spans="1:12" ht="14.5" customHeight="1" thickBot="1" x14ac:dyDescent="0.4">
      <c r="A53" s="186"/>
      <c r="B53" s="185"/>
      <c r="C53" s="185"/>
      <c r="D53" s="185"/>
      <c r="E53" s="185"/>
      <c r="F53" s="185"/>
      <c r="G53" s="37" t="s">
        <v>44</v>
      </c>
      <c r="H53" s="9">
        <v>5530</v>
      </c>
      <c r="I53" s="40"/>
      <c r="J53" s="86">
        <f>I53*$G$57</f>
        <v>0</v>
      </c>
      <c r="K53" s="39"/>
      <c r="L53" s="17">
        <f>(I53+J53)*K53</f>
        <v>0</v>
      </c>
    </row>
    <row r="54" spans="1:12" ht="14.5" customHeight="1" thickBot="1" x14ac:dyDescent="0.4">
      <c r="A54" s="186"/>
      <c r="B54" s="185"/>
      <c r="C54" s="185"/>
      <c r="D54" s="185"/>
      <c r="E54" s="185"/>
      <c r="F54" s="185"/>
      <c r="G54" s="37" t="s">
        <v>33</v>
      </c>
      <c r="H54" s="9">
        <v>5531</v>
      </c>
      <c r="I54" s="40"/>
      <c r="J54" s="85" t="s">
        <v>64</v>
      </c>
      <c r="K54" s="39"/>
      <c r="L54" s="17">
        <f>I54*K54</f>
        <v>0</v>
      </c>
    </row>
    <row r="55" spans="1:12" ht="14.5" customHeight="1" thickBot="1" x14ac:dyDescent="0.4">
      <c r="A55" s="186"/>
      <c r="B55" s="185"/>
      <c r="C55" s="185"/>
      <c r="D55" s="185"/>
      <c r="E55" s="185"/>
      <c r="F55" s="185"/>
      <c r="G55" s="37" t="s">
        <v>34</v>
      </c>
      <c r="H55" s="9">
        <v>5531</v>
      </c>
      <c r="I55" s="40"/>
      <c r="J55" s="85" t="s">
        <v>64</v>
      </c>
      <c r="K55" s="39"/>
      <c r="L55" s="17">
        <f>I55*K55</f>
        <v>0</v>
      </c>
    </row>
    <row r="56" spans="1:12" ht="14.5" customHeight="1" thickBot="1" x14ac:dyDescent="0.4">
      <c r="A56" s="186"/>
      <c r="B56" s="185"/>
      <c r="C56" s="185"/>
      <c r="D56" s="185"/>
      <c r="E56" s="185"/>
      <c r="F56" s="185"/>
      <c r="G56" s="37" t="s">
        <v>70</v>
      </c>
      <c r="H56" s="9">
        <v>5532</v>
      </c>
      <c r="I56" s="40"/>
      <c r="J56" s="85" t="s">
        <v>64</v>
      </c>
      <c r="K56" s="39"/>
      <c r="L56" s="17">
        <f>I56*K56</f>
        <v>0</v>
      </c>
    </row>
    <row r="57" spans="1:12" ht="14.25" customHeight="1" thickBot="1" x14ac:dyDescent="0.4">
      <c r="A57" s="186"/>
      <c r="B57" s="185"/>
      <c r="C57" s="185"/>
      <c r="D57" s="185"/>
      <c r="E57" s="185"/>
      <c r="F57" s="185"/>
      <c r="G57" s="219">
        <f>'EoR Tax Info'!$B$13</f>
        <v>0.10960000000000002</v>
      </c>
      <c r="H57" s="220"/>
      <c r="I57" s="220"/>
      <c r="J57" s="220"/>
      <c r="K57" s="221"/>
      <c r="L57" s="25">
        <f>SUM(L50:L56)</f>
        <v>0</v>
      </c>
    </row>
    <row r="58" spans="1:12" ht="15.5" customHeight="1" thickTop="1" thickBot="1" x14ac:dyDescent="0.4">
      <c r="A58" s="146" t="s">
        <v>101</v>
      </c>
      <c r="B58" s="121" t="s">
        <v>8</v>
      </c>
      <c r="C58" s="121"/>
      <c r="D58" s="10" t="s">
        <v>11</v>
      </c>
      <c r="E58" s="118" t="s">
        <v>6</v>
      </c>
      <c r="F58" s="41"/>
      <c r="G58" s="193" t="s">
        <v>101</v>
      </c>
      <c r="H58" s="194">
        <v>5510</v>
      </c>
      <c r="I58" s="194"/>
      <c r="J58" s="194"/>
      <c r="K58" s="196"/>
      <c r="L58" s="122"/>
    </row>
    <row r="59" spans="1:12" ht="15.25" customHeight="1" thickTop="1" thickBot="1" x14ac:dyDescent="0.4">
      <c r="A59" s="184" t="s">
        <v>100</v>
      </c>
      <c r="B59" s="185"/>
      <c r="C59" s="185"/>
      <c r="D59" s="185"/>
      <c r="E59" s="185"/>
      <c r="F59" s="185"/>
      <c r="G59" s="104" t="s">
        <v>30</v>
      </c>
      <c r="H59" s="9">
        <v>5537</v>
      </c>
      <c r="I59" s="38"/>
      <c r="J59" s="123" t="s">
        <v>64</v>
      </c>
      <c r="K59" s="124"/>
      <c r="L59" s="125">
        <f>I59*K59</f>
        <v>0</v>
      </c>
    </row>
    <row r="60" spans="1:12" ht="15.25" customHeight="1" thickBot="1" x14ac:dyDescent="0.4">
      <c r="A60" s="186"/>
      <c r="B60" s="185"/>
      <c r="C60" s="185"/>
      <c r="D60" s="185"/>
      <c r="E60" s="185"/>
      <c r="F60" s="185"/>
      <c r="G60" s="104" t="s">
        <v>33</v>
      </c>
      <c r="H60" s="9">
        <v>5534</v>
      </c>
      <c r="I60" s="38"/>
      <c r="J60" s="123" t="s">
        <v>64</v>
      </c>
      <c r="K60" s="124"/>
      <c r="L60" s="125">
        <f>I60*K60</f>
        <v>0</v>
      </c>
    </row>
    <row r="61" spans="1:12" ht="15.25" customHeight="1" thickBot="1" x14ac:dyDescent="0.4">
      <c r="A61" s="186"/>
      <c r="B61" s="185"/>
      <c r="C61" s="185"/>
      <c r="D61" s="185"/>
      <c r="E61" s="185"/>
      <c r="F61" s="185"/>
      <c r="G61" s="242"/>
      <c r="H61" s="209"/>
      <c r="I61" s="209"/>
      <c r="J61" s="209"/>
      <c r="K61" s="210"/>
      <c r="L61" s="25">
        <f>SUM(L59:L60)</f>
        <v>0</v>
      </c>
    </row>
    <row r="62" spans="1:12" ht="15.5" customHeight="1" thickTop="1" thickBot="1" x14ac:dyDescent="0.4">
      <c r="A62" s="146" t="s">
        <v>102</v>
      </c>
      <c r="B62" s="14" t="s">
        <v>8</v>
      </c>
      <c r="C62" s="14"/>
      <c r="D62" s="10" t="s">
        <v>11</v>
      </c>
      <c r="E62" s="151" t="s">
        <v>6</v>
      </c>
      <c r="F62" s="41"/>
      <c r="G62" s="193" t="s">
        <v>102</v>
      </c>
      <c r="H62" s="194">
        <v>5510</v>
      </c>
      <c r="I62" s="194"/>
      <c r="J62" s="194"/>
      <c r="K62" s="196"/>
      <c r="L62" s="26"/>
    </row>
    <row r="63" spans="1:12" ht="15.25" customHeight="1" thickTop="1" thickBot="1" x14ac:dyDescent="0.4">
      <c r="A63" s="184" t="s">
        <v>104</v>
      </c>
      <c r="B63" s="185"/>
      <c r="C63" s="185"/>
      <c r="D63" s="185"/>
      <c r="E63" s="185"/>
      <c r="F63" s="185"/>
      <c r="G63" s="37" t="s">
        <v>30</v>
      </c>
      <c r="H63" s="9">
        <v>5539</v>
      </c>
      <c r="I63" s="38"/>
      <c r="J63" s="85" t="s">
        <v>64</v>
      </c>
      <c r="K63" s="39"/>
      <c r="L63" s="17">
        <f>I63*K63</f>
        <v>0</v>
      </c>
    </row>
    <row r="64" spans="1:12" ht="15" customHeight="1" thickBot="1" x14ac:dyDescent="0.4">
      <c r="A64" s="186"/>
      <c r="B64" s="185"/>
      <c r="C64" s="185"/>
      <c r="D64" s="185"/>
      <c r="E64" s="185"/>
      <c r="F64" s="185"/>
      <c r="G64" s="37" t="s">
        <v>33</v>
      </c>
      <c r="H64" s="9">
        <v>5538</v>
      </c>
      <c r="I64" s="38"/>
      <c r="J64" s="85" t="s">
        <v>64</v>
      </c>
      <c r="K64" s="39"/>
      <c r="L64" s="17">
        <f>I64*K64</f>
        <v>0</v>
      </c>
    </row>
    <row r="65" spans="1:12" ht="15.25" customHeight="1" thickBot="1" x14ac:dyDescent="0.4">
      <c r="A65" s="186"/>
      <c r="B65" s="185"/>
      <c r="C65" s="185"/>
      <c r="D65" s="185"/>
      <c r="E65" s="185"/>
      <c r="F65" s="185"/>
      <c r="G65" s="208"/>
      <c r="H65" s="209"/>
      <c r="I65" s="209"/>
      <c r="J65" s="209"/>
      <c r="K65" s="210"/>
      <c r="L65" s="25">
        <f>SUM(L63:L64)</f>
        <v>0</v>
      </c>
    </row>
    <row r="66" spans="1:12" ht="15.5" customHeight="1" thickTop="1" thickBot="1" x14ac:dyDescent="0.4">
      <c r="A66" s="146" t="s">
        <v>103</v>
      </c>
      <c r="B66" s="5" t="s">
        <v>11</v>
      </c>
      <c r="C66" s="5"/>
      <c r="D66" s="10" t="str">
        <f>B66&amp;C66</f>
        <v xml:space="preserve">T1027 </v>
      </c>
      <c r="E66" s="6" t="s">
        <v>6</v>
      </c>
      <c r="F66" s="41"/>
      <c r="G66" s="193" t="s">
        <v>103</v>
      </c>
      <c r="H66" s="194">
        <v>5510</v>
      </c>
      <c r="I66" s="194"/>
      <c r="J66" s="194"/>
      <c r="K66" s="196"/>
      <c r="L66" s="26"/>
    </row>
    <row r="67" spans="1:12" ht="14.25" customHeight="1" thickTop="1" thickBot="1" x14ac:dyDescent="0.4">
      <c r="A67" s="184" t="s">
        <v>105</v>
      </c>
      <c r="B67" s="185"/>
      <c r="C67" s="185"/>
      <c r="D67" s="185"/>
      <c r="E67" s="185"/>
      <c r="F67" s="185"/>
      <c r="G67" s="37" t="s">
        <v>30</v>
      </c>
      <c r="H67" s="9">
        <v>5535</v>
      </c>
      <c r="I67" s="40"/>
      <c r="J67" s="85" t="s">
        <v>64</v>
      </c>
      <c r="K67" s="39"/>
      <c r="L67" s="17">
        <f>I67*K67</f>
        <v>0</v>
      </c>
    </row>
    <row r="68" spans="1:12" ht="14.25" customHeight="1" thickBot="1" x14ac:dyDescent="0.4">
      <c r="A68" s="186"/>
      <c r="B68" s="185"/>
      <c r="C68" s="185"/>
      <c r="D68" s="185"/>
      <c r="E68" s="185"/>
      <c r="F68" s="185"/>
      <c r="G68" s="37" t="s">
        <v>33</v>
      </c>
      <c r="H68" s="9">
        <v>5536</v>
      </c>
      <c r="I68" s="40"/>
      <c r="J68" s="85" t="s">
        <v>64</v>
      </c>
      <c r="K68" s="39"/>
      <c r="L68" s="17">
        <f>I68*K68</f>
        <v>0</v>
      </c>
    </row>
    <row r="69" spans="1:12" ht="14.25" customHeight="1" thickBot="1" x14ac:dyDescent="0.4">
      <c r="A69" s="186"/>
      <c r="B69" s="185"/>
      <c r="C69" s="185"/>
      <c r="D69" s="185"/>
      <c r="E69" s="185"/>
      <c r="F69" s="187"/>
      <c r="G69" s="201"/>
      <c r="H69" s="216"/>
      <c r="I69" s="216"/>
      <c r="J69" s="216"/>
      <c r="K69" s="217"/>
      <c r="L69" s="27">
        <f>SUM(L67:L68)</f>
        <v>0</v>
      </c>
    </row>
    <row r="70" spans="1:12" ht="15.5" customHeight="1" thickTop="1" thickBot="1" x14ac:dyDescent="0.4">
      <c r="A70" s="13" t="s">
        <v>19</v>
      </c>
      <c r="B70" s="14" t="s">
        <v>5</v>
      </c>
      <c r="C70" s="14"/>
      <c r="D70" s="23" t="str">
        <f>B70&amp;C70</f>
        <v xml:space="preserve">S5130 </v>
      </c>
      <c r="E70" s="150" t="s">
        <v>46</v>
      </c>
      <c r="F70" s="41"/>
      <c r="G70" s="213" t="s">
        <v>19</v>
      </c>
      <c r="H70" s="214"/>
      <c r="I70" s="214"/>
      <c r="J70" s="214"/>
      <c r="K70" s="215"/>
      <c r="L70" s="24"/>
    </row>
    <row r="71" spans="1:12" ht="14.25" customHeight="1" thickTop="1" thickBot="1" x14ac:dyDescent="0.4">
      <c r="A71" s="184" t="s">
        <v>99</v>
      </c>
      <c r="B71" s="191"/>
      <c r="C71" s="191"/>
      <c r="D71" s="191"/>
      <c r="E71" s="191"/>
      <c r="F71" s="191"/>
      <c r="G71" s="37" t="s">
        <v>30</v>
      </c>
      <c r="H71" s="9">
        <v>5507</v>
      </c>
      <c r="I71" s="38"/>
      <c r="J71" s="85" t="s">
        <v>64</v>
      </c>
      <c r="K71" s="149">
        <v>1</v>
      </c>
      <c r="L71" s="17">
        <f>I71*K71</f>
        <v>0</v>
      </c>
    </row>
    <row r="72" spans="1:12" ht="14.25" customHeight="1" thickBot="1" x14ac:dyDescent="0.4">
      <c r="A72" s="192"/>
      <c r="B72" s="191"/>
      <c r="C72" s="191"/>
      <c r="D72" s="191"/>
      <c r="E72" s="191"/>
      <c r="F72" s="191"/>
      <c r="G72" s="37" t="s">
        <v>31</v>
      </c>
      <c r="H72" s="9">
        <v>5507</v>
      </c>
      <c r="I72" s="38"/>
      <c r="J72" s="85" t="s">
        <v>64</v>
      </c>
      <c r="K72" s="149">
        <v>1</v>
      </c>
      <c r="L72" s="17">
        <f>I72*K72</f>
        <v>0</v>
      </c>
    </row>
    <row r="73" spans="1:12" ht="14.25" customHeight="1" thickBot="1" x14ac:dyDescent="0.4">
      <c r="A73" s="192"/>
      <c r="B73" s="191"/>
      <c r="C73" s="191"/>
      <c r="D73" s="191"/>
      <c r="E73" s="191"/>
      <c r="F73" s="191"/>
      <c r="G73" s="37" t="s">
        <v>33</v>
      </c>
      <c r="H73" s="9">
        <v>5508</v>
      </c>
      <c r="I73" s="38"/>
      <c r="J73" s="85" t="s">
        <v>64</v>
      </c>
      <c r="K73" s="149">
        <v>1</v>
      </c>
      <c r="L73" s="17">
        <f>I73*K73</f>
        <v>0</v>
      </c>
    </row>
    <row r="74" spans="1:12" ht="14.25" customHeight="1" thickBot="1" x14ac:dyDescent="0.4">
      <c r="A74" s="192"/>
      <c r="B74" s="191"/>
      <c r="C74" s="191"/>
      <c r="D74" s="191"/>
      <c r="E74" s="191"/>
      <c r="F74" s="191"/>
      <c r="G74" s="37" t="s">
        <v>34</v>
      </c>
      <c r="H74" s="9">
        <v>5508</v>
      </c>
      <c r="I74" s="38"/>
      <c r="J74" s="85" t="s">
        <v>64</v>
      </c>
      <c r="K74" s="149">
        <v>1</v>
      </c>
      <c r="L74" s="17">
        <f>I74*K74</f>
        <v>0</v>
      </c>
    </row>
    <row r="75" spans="1:12" ht="14.25" customHeight="1" thickBot="1" x14ac:dyDescent="0.4">
      <c r="A75" s="192"/>
      <c r="B75" s="191"/>
      <c r="C75" s="191"/>
      <c r="D75" s="191"/>
      <c r="E75" s="191"/>
      <c r="F75" s="191"/>
      <c r="G75" s="211"/>
      <c r="H75" s="212"/>
      <c r="I75" s="212"/>
      <c r="J75" s="32"/>
      <c r="K75" s="45"/>
      <c r="L75" s="25">
        <f>SUM(L71:L74)</f>
        <v>0</v>
      </c>
    </row>
    <row r="76" spans="1:12" ht="15.75" customHeight="1" thickTop="1" thickBot="1" x14ac:dyDescent="0.4">
      <c r="A76" s="146" t="s">
        <v>111</v>
      </c>
      <c r="B76" s="5" t="s">
        <v>17</v>
      </c>
      <c r="C76" s="5"/>
      <c r="D76" s="10" t="str">
        <f>B76&amp;C76</f>
        <v xml:space="preserve">T2025 </v>
      </c>
      <c r="E76" s="151" t="s">
        <v>46</v>
      </c>
      <c r="F76" s="41"/>
      <c r="G76" s="193" t="s">
        <v>18</v>
      </c>
      <c r="H76" s="194">
        <v>5510</v>
      </c>
      <c r="I76" s="194"/>
      <c r="J76" s="194"/>
      <c r="K76" s="195"/>
      <c r="L76" s="36"/>
    </row>
    <row r="77" spans="1:12" ht="14.5" customHeight="1" thickTop="1" thickBot="1" x14ac:dyDescent="0.4">
      <c r="A77" s="203" t="s">
        <v>112</v>
      </c>
      <c r="B77" s="204"/>
      <c r="C77" s="204"/>
      <c r="D77" s="204"/>
      <c r="E77" s="204"/>
      <c r="F77" s="204"/>
      <c r="G77" s="104" t="s">
        <v>37</v>
      </c>
      <c r="H77" s="9">
        <v>5555</v>
      </c>
      <c r="I77" s="40"/>
      <c r="J77" s="85" t="s">
        <v>64</v>
      </c>
      <c r="K77" s="39">
        <v>1</v>
      </c>
      <c r="L77" s="17">
        <f t="shared" ref="L77:L82" si="1">I77*K77</f>
        <v>0</v>
      </c>
    </row>
    <row r="78" spans="1:12" ht="14.5" customHeight="1" thickBot="1" x14ac:dyDescent="0.4">
      <c r="A78" s="205"/>
      <c r="B78" s="204"/>
      <c r="C78" s="204"/>
      <c r="D78" s="204"/>
      <c r="E78" s="204"/>
      <c r="F78" s="204"/>
      <c r="G78" s="37" t="s">
        <v>38</v>
      </c>
      <c r="H78" s="9">
        <v>5555</v>
      </c>
      <c r="I78" s="40"/>
      <c r="J78" s="85" t="s">
        <v>64</v>
      </c>
      <c r="K78" s="39">
        <v>1</v>
      </c>
      <c r="L78" s="17">
        <f t="shared" si="1"/>
        <v>0</v>
      </c>
    </row>
    <row r="79" spans="1:12" ht="14.5" customHeight="1" thickBot="1" x14ac:dyDescent="0.4">
      <c r="A79" s="205"/>
      <c r="B79" s="204"/>
      <c r="C79" s="204"/>
      <c r="D79" s="204"/>
      <c r="E79" s="204"/>
      <c r="F79" s="204"/>
      <c r="G79" s="37" t="s">
        <v>39</v>
      </c>
      <c r="H79" s="9">
        <v>5555</v>
      </c>
      <c r="I79" s="40"/>
      <c r="J79" s="85" t="s">
        <v>64</v>
      </c>
      <c r="K79" s="39">
        <v>1</v>
      </c>
      <c r="L79" s="17">
        <f t="shared" si="1"/>
        <v>0</v>
      </c>
    </row>
    <row r="80" spans="1:12" ht="14.5" customHeight="1" thickBot="1" x14ac:dyDescent="0.4">
      <c r="A80" s="205"/>
      <c r="B80" s="204"/>
      <c r="C80" s="204"/>
      <c r="D80" s="204"/>
      <c r="E80" s="204"/>
      <c r="F80" s="204"/>
      <c r="G80" s="37" t="s">
        <v>40</v>
      </c>
      <c r="H80" s="9">
        <v>5555</v>
      </c>
      <c r="I80" s="40"/>
      <c r="J80" s="85" t="s">
        <v>64</v>
      </c>
      <c r="K80" s="39">
        <v>1</v>
      </c>
      <c r="L80" s="17">
        <f t="shared" si="1"/>
        <v>0</v>
      </c>
    </row>
    <row r="81" spans="1:12" ht="14.5" customHeight="1" thickBot="1" x14ac:dyDescent="0.4">
      <c r="A81" s="205"/>
      <c r="B81" s="204"/>
      <c r="C81" s="204"/>
      <c r="D81" s="204"/>
      <c r="E81" s="204"/>
      <c r="F81" s="204"/>
      <c r="G81" s="37" t="s">
        <v>41</v>
      </c>
      <c r="H81" s="9">
        <v>5555</v>
      </c>
      <c r="I81" s="40"/>
      <c r="J81" s="85" t="s">
        <v>64</v>
      </c>
      <c r="K81" s="39">
        <v>1</v>
      </c>
      <c r="L81" s="17">
        <f t="shared" si="1"/>
        <v>0</v>
      </c>
    </row>
    <row r="82" spans="1:12" ht="14.5" customHeight="1" thickBot="1" x14ac:dyDescent="0.4">
      <c r="A82" s="205"/>
      <c r="B82" s="204"/>
      <c r="C82" s="204"/>
      <c r="D82" s="204"/>
      <c r="E82" s="204"/>
      <c r="F82" s="204"/>
      <c r="G82" s="37" t="s">
        <v>42</v>
      </c>
      <c r="H82" s="9">
        <v>5555</v>
      </c>
      <c r="I82" s="40"/>
      <c r="J82" s="85" t="s">
        <v>64</v>
      </c>
      <c r="K82" s="39">
        <v>1</v>
      </c>
      <c r="L82" s="17">
        <f t="shared" si="1"/>
        <v>0</v>
      </c>
    </row>
    <row r="83" spans="1:12" ht="16" thickBot="1" x14ac:dyDescent="0.4">
      <c r="A83" s="206"/>
      <c r="B83" s="207"/>
      <c r="C83" s="207"/>
      <c r="D83" s="207"/>
      <c r="E83" s="207"/>
      <c r="F83" s="204"/>
      <c r="G83" s="208"/>
      <c r="H83" s="209"/>
      <c r="I83" s="209"/>
      <c r="J83" s="209"/>
      <c r="K83" s="210"/>
      <c r="L83" s="25">
        <f>SUM(L77:L82)</f>
        <v>0</v>
      </c>
    </row>
    <row r="84" spans="1:12" ht="16.5" customHeight="1" thickTop="1" thickBot="1" x14ac:dyDescent="0.4">
      <c r="A84" s="164" t="s">
        <v>110</v>
      </c>
      <c r="B84" s="33" t="s">
        <v>12</v>
      </c>
      <c r="C84" s="33"/>
      <c r="D84" s="34" t="str">
        <f>B84&amp;C84</f>
        <v xml:space="preserve">T2029 </v>
      </c>
      <c r="E84" s="35" t="s">
        <v>46</v>
      </c>
      <c r="F84" s="41"/>
      <c r="G84" s="193" t="s">
        <v>36</v>
      </c>
      <c r="H84" s="194">
        <v>5510</v>
      </c>
      <c r="I84" s="194"/>
      <c r="J84" s="194"/>
      <c r="K84" s="195"/>
      <c r="L84" s="36"/>
    </row>
    <row r="85" spans="1:12" ht="16.5" thickTop="1" thickBot="1" x14ac:dyDescent="0.4">
      <c r="A85" s="143" t="s">
        <v>48</v>
      </c>
      <c r="B85" s="140"/>
      <c r="C85" s="140"/>
      <c r="D85" s="140"/>
      <c r="E85" s="140"/>
      <c r="F85" s="140"/>
      <c r="G85" s="104" t="s">
        <v>37</v>
      </c>
      <c r="H85" s="9">
        <v>5540</v>
      </c>
      <c r="I85" s="40"/>
      <c r="J85" s="85" t="s">
        <v>64</v>
      </c>
      <c r="K85" s="39">
        <v>1</v>
      </c>
      <c r="L85" s="17">
        <f>I85*K85</f>
        <v>0</v>
      </c>
    </row>
    <row r="86" spans="1:12" ht="16" thickBot="1" x14ac:dyDescent="0.4">
      <c r="A86" s="168" t="s">
        <v>129</v>
      </c>
      <c r="B86" s="140"/>
      <c r="C86" s="140"/>
      <c r="D86" s="140"/>
      <c r="E86" s="140"/>
      <c r="F86" s="140"/>
      <c r="G86" s="37" t="s">
        <v>38</v>
      </c>
      <c r="H86" s="9">
        <v>5540</v>
      </c>
      <c r="I86" s="40"/>
      <c r="J86" s="85" t="s">
        <v>64</v>
      </c>
      <c r="K86" s="39">
        <v>1</v>
      </c>
      <c r="L86" s="17">
        <f>I86*K86</f>
        <v>0</v>
      </c>
    </row>
    <row r="87" spans="1:12" ht="16" thickBot="1" x14ac:dyDescent="0.4">
      <c r="A87" s="142"/>
      <c r="B87" s="140"/>
      <c r="C87" s="140"/>
      <c r="D87" s="140"/>
      <c r="E87" s="140"/>
      <c r="F87" s="140"/>
      <c r="G87" s="37" t="s">
        <v>39</v>
      </c>
      <c r="H87" s="9">
        <v>5540</v>
      </c>
      <c r="I87" s="40"/>
      <c r="J87" s="85" t="s">
        <v>64</v>
      </c>
      <c r="K87" s="39">
        <v>1</v>
      </c>
      <c r="L87" s="17">
        <f>I87*K87</f>
        <v>0</v>
      </c>
    </row>
    <row r="88" spans="1:12" ht="16" thickBot="1" x14ac:dyDescent="0.4">
      <c r="A88" s="141"/>
      <c r="B88" s="140"/>
      <c r="C88" s="140"/>
      <c r="D88" s="140"/>
      <c r="E88" s="140"/>
      <c r="F88" s="140"/>
      <c r="G88" s="37" t="s">
        <v>40</v>
      </c>
      <c r="H88" s="9">
        <v>5540</v>
      </c>
      <c r="I88" s="40"/>
      <c r="J88" s="85" t="s">
        <v>64</v>
      </c>
      <c r="K88" s="39">
        <v>1</v>
      </c>
      <c r="L88" s="17">
        <f>I88*K88</f>
        <v>0</v>
      </c>
    </row>
    <row r="89" spans="1:12" ht="16" thickBot="1" x14ac:dyDescent="0.4">
      <c r="A89" s="141"/>
      <c r="B89" s="140"/>
      <c r="C89" s="140"/>
      <c r="D89" s="140"/>
      <c r="E89" s="140"/>
      <c r="F89" s="140"/>
      <c r="G89" s="37" t="s">
        <v>41</v>
      </c>
      <c r="H89" s="9">
        <v>5540</v>
      </c>
      <c r="I89" s="40"/>
      <c r="J89" s="85" t="s">
        <v>64</v>
      </c>
      <c r="K89" s="39">
        <v>1</v>
      </c>
      <c r="L89" s="17">
        <f>I89*K89</f>
        <v>0</v>
      </c>
    </row>
    <row r="90" spans="1:12" ht="16" thickBot="1" x14ac:dyDescent="0.4">
      <c r="A90" s="141"/>
      <c r="B90" s="140"/>
      <c r="C90" s="140"/>
      <c r="D90" s="140"/>
      <c r="E90" s="140"/>
      <c r="F90" s="140"/>
      <c r="G90" s="208"/>
      <c r="H90" s="209"/>
      <c r="I90" s="209"/>
      <c r="J90" s="209"/>
      <c r="K90" s="210"/>
      <c r="L90" s="25">
        <f>SUM(L85:L89)</f>
        <v>0</v>
      </c>
    </row>
    <row r="91" spans="1:12" ht="17.25" customHeight="1" thickTop="1" thickBot="1" x14ac:dyDescent="0.4">
      <c r="A91" s="146" t="s">
        <v>122</v>
      </c>
      <c r="B91" s="5" t="s">
        <v>14</v>
      </c>
      <c r="C91" s="5"/>
      <c r="D91" s="10" t="str">
        <f>B91&amp;C91</f>
        <v xml:space="preserve">S5165 </v>
      </c>
      <c r="E91" s="6" t="s">
        <v>46</v>
      </c>
      <c r="F91" s="41"/>
      <c r="G91" s="193" t="s">
        <v>13</v>
      </c>
      <c r="H91" s="194">
        <v>5510</v>
      </c>
      <c r="I91" s="194"/>
      <c r="J91" s="194"/>
      <c r="K91" s="196"/>
      <c r="L91" s="26"/>
    </row>
    <row r="92" spans="1:12" ht="16.5" thickTop="1" thickBot="1" x14ac:dyDescent="0.4">
      <c r="A92" s="139" t="s">
        <v>83</v>
      </c>
      <c r="B92" s="140"/>
      <c r="C92" s="140"/>
      <c r="D92" s="140"/>
      <c r="E92" s="140"/>
      <c r="F92" s="140"/>
      <c r="G92" s="104" t="s">
        <v>37</v>
      </c>
      <c r="H92" s="9">
        <v>5545</v>
      </c>
      <c r="I92" s="40"/>
      <c r="J92" s="85" t="s">
        <v>64</v>
      </c>
      <c r="K92" s="39">
        <v>1</v>
      </c>
      <c r="L92" s="17">
        <f>I92*K92</f>
        <v>0</v>
      </c>
    </row>
    <row r="93" spans="1:12" ht="16" thickBot="1" x14ac:dyDescent="0.4">
      <c r="A93" s="168" t="s">
        <v>130</v>
      </c>
      <c r="B93" s="140"/>
      <c r="C93" s="140"/>
      <c r="D93" s="140"/>
      <c r="E93" s="140"/>
      <c r="F93" s="140"/>
      <c r="G93" s="37" t="s">
        <v>38</v>
      </c>
      <c r="H93" s="9">
        <v>5545</v>
      </c>
      <c r="I93" s="40"/>
      <c r="J93" s="85" t="s">
        <v>64</v>
      </c>
      <c r="K93" s="39">
        <v>1</v>
      </c>
      <c r="L93" s="17">
        <f>I93*K93</f>
        <v>0</v>
      </c>
    </row>
    <row r="94" spans="1:12" ht="16" thickBot="1" x14ac:dyDescent="0.4">
      <c r="A94" s="142"/>
      <c r="B94" s="140"/>
      <c r="C94" s="140"/>
      <c r="D94" s="140"/>
      <c r="E94" s="140"/>
      <c r="F94" s="140"/>
      <c r="G94" s="37" t="s">
        <v>39</v>
      </c>
      <c r="H94" s="9">
        <v>5545</v>
      </c>
      <c r="I94" s="40"/>
      <c r="J94" s="85" t="s">
        <v>64</v>
      </c>
      <c r="K94" s="39">
        <v>1</v>
      </c>
      <c r="L94" s="17">
        <f>I94*K94</f>
        <v>0</v>
      </c>
    </row>
    <row r="95" spans="1:12" ht="16" thickBot="1" x14ac:dyDescent="0.4">
      <c r="A95" s="141"/>
      <c r="B95" s="140"/>
      <c r="C95" s="140"/>
      <c r="D95" s="140"/>
      <c r="E95" s="140"/>
      <c r="F95" s="140"/>
      <c r="G95" s="208"/>
      <c r="H95" s="209"/>
      <c r="I95" s="209"/>
      <c r="J95" s="209"/>
      <c r="K95" s="210"/>
      <c r="L95" s="25">
        <f>SUM(L92:L94)</f>
        <v>0</v>
      </c>
    </row>
    <row r="96" spans="1:12" ht="18" customHeight="1" thickTop="1" thickBot="1" x14ac:dyDescent="0.4">
      <c r="A96" s="146" t="s">
        <v>121</v>
      </c>
      <c r="B96" s="121" t="s">
        <v>86</v>
      </c>
      <c r="C96" s="5"/>
      <c r="D96" s="10" t="s">
        <v>113</v>
      </c>
      <c r="E96" s="6" t="s">
        <v>46</v>
      </c>
      <c r="F96" s="41"/>
      <c r="G96" s="158" t="s">
        <v>131</v>
      </c>
      <c r="H96" s="159"/>
      <c r="I96" s="159"/>
      <c r="J96" s="159"/>
      <c r="K96" s="160"/>
      <c r="L96" s="26"/>
    </row>
    <row r="97" spans="1:12" ht="16.5" thickTop="1" thickBot="1" x14ac:dyDescent="0.4">
      <c r="A97" s="168" t="s">
        <v>130</v>
      </c>
      <c r="B97" s="140"/>
      <c r="C97" s="249"/>
      <c r="D97" s="140"/>
      <c r="E97" s="140"/>
      <c r="F97" s="140"/>
      <c r="G97" s="104" t="s">
        <v>126</v>
      </c>
      <c r="H97" s="9">
        <v>5545</v>
      </c>
      <c r="I97" s="40"/>
      <c r="J97" s="85" t="s">
        <v>64</v>
      </c>
      <c r="K97" s="39">
        <v>1</v>
      </c>
      <c r="L97" s="17">
        <f>I97*K97</f>
        <v>0</v>
      </c>
    </row>
    <row r="98" spans="1:12" ht="16" thickBot="1" x14ac:dyDescent="0.4">
      <c r="B98" s="140"/>
      <c r="C98" s="140"/>
      <c r="D98" s="140"/>
      <c r="E98" s="140"/>
      <c r="F98" s="140"/>
      <c r="G98" s="104" t="s">
        <v>127</v>
      </c>
      <c r="H98" s="9">
        <v>5545</v>
      </c>
      <c r="I98" s="40"/>
      <c r="J98" s="85" t="s">
        <v>64</v>
      </c>
      <c r="K98" s="39">
        <v>1</v>
      </c>
      <c r="L98" s="17">
        <f>I98*K98</f>
        <v>0</v>
      </c>
    </row>
    <row r="99" spans="1:12" ht="16" thickBot="1" x14ac:dyDescent="0.4">
      <c r="A99" s="141"/>
      <c r="B99" s="140"/>
      <c r="C99" s="140"/>
      <c r="D99" s="140"/>
      <c r="E99" s="251" t="s">
        <v>128</v>
      </c>
      <c r="F99" s="250">
        <f>SUM($F$91+$F$96)</f>
        <v>0</v>
      </c>
      <c r="G99" s="180"/>
      <c r="H99" s="162"/>
      <c r="I99" s="162"/>
      <c r="J99" s="162"/>
      <c r="K99" s="163"/>
      <c r="L99" s="25">
        <f>SUM(L97:L98)</f>
        <v>0</v>
      </c>
    </row>
    <row r="100" spans="1:12" ht="18" customHeight="1" thickBot="1" x14ac:dyDescent="0.4">
      <c r="A100" s="146" t="s">
        <v>85</v>
      </c>
      <c r="B100" s="121" t="s">
        <v>86</v>
      </c>
      <c r="C100" s="5"/>
      <c r="D100" s="10" t="str">
        <f>B100&amp;C100</f>
        <v>S5170</v>
      </c>
      <c r="E100" s="6" t="s">
        <v>46</v>
      </c>
      <c r="F100" s="176"/>
      <c r="G100" s="158" t="s">
        <v>85</v>
      </c>
      <c r="H100" s="159"/>
      <c r="I100" s="159"/>
      <c r="J100" s="159"/>
      <c r="K100" s="160"/>
      <c r="L100" s="26"/>
    </row>
    <row r="101" spans="1:12" ht="16.5" thickTop="1" thickBot="1" x14ac:dyDescent="0.4">
      <c r="A101" s="139"/>
      <c r="B101" s="140"/>
      <c r="C101" s="140"/>
      <c r="D101" s="140"/>
      <c r="E101" s="140"/>
      <c r="F101" s="140"/>
      <c r="G101" s="104" t="s">
        <v>37</v>
      </c>
      <c r="H101" s="9">
        <v>5554</v>
      </c>
      <c r="I101" s="40"/>
      <c r="J101" s="85" t="s">
        <v>64</v>
      </c>
      <c r="K101" s="39">
        <v>1</v>
      </c>
      <c r="L101" s="17">
        <f>I101*K101</f>
        <v>0</v>
      </c>
    </row>
    <row r="102" spans="1:12" ht="16" thickBot="1" x14ac:dyDescent="0.4">
      <c r="A102" s="142"/>
      <c r="B102" s="140"/>
      <c r="C102" s="140"/>
      <c r="D102" s="140"/>
      <c r="E102" s="140"/>
      <c r="F102" s="140"/>
      <c r="G102" s="37" t="s">
        <v>38</v>
      </c>
      <c r="H102" s="9">
        <v>5554</v>
      </c>
      <c r="I102" s="40"/>
      <c r="J102" s="85" t="s">
        <v>64</v>
      </c>
      <c r="K102" s="39">
        <v>1</v>
      </c>
      <c r="L102" s="17">
        <f>I102*K102</f>
        <v>0</v>
      </c>
    </row>
    <row r="103" spans="1:12" ht="16" thickBot="1" x14ac:dyDescent="0.4">
      <c r="A103" s="141"/>
      <c r="B103" s="140"/>
      <c r="C103" s="140"/>
      <c r="D103" s="140"/>
      <c r="E103" s="140"/>
      <c r="F103" s="145"/>
      <c r="G103" s="161"/>
      <c r="H103" s="162"/>
      <c r="I103" s="162"/>
      <c r="J103" s="162"/>
      <c r="K103" s="163"/>
      <c r="L103" s="25">
        <f>SUM(L101:L102)</f>
        <v>0</v>
      </c>
    </row>
    <row r="104" spans="1:12" ht="18" customHeight="1" thickTop="1" thickBot="1" x14ac:dyDescent="0.4">
      <c r="A104" s="19" t="s">
        <v>15</v>
      </c>
      <c r="B104" s="5" t="s">
        <v>16</v>
      </c>
      <c r="C104" s="5"/>
      <c r="D104" s="10" t="str">
        <f>B104&amp;C104</f>
        <v xml:space="preserve">T2039 </v>
      </c>
      <c r="E104" s="151" t="s">
        <v>46</v>
      </c>
      <c r="F104" s="41"/>
      <c r="G104" s="197" t="s">
        <v>15</v>
      </c>
      <c r="H104" s="198">
        <v>5510</v>
      </c>
      <c r="I104" s="198"/>
      <c r="J104" s="198"/>
      <c r="K104" s="199"/>
      <c r="L104" s="26"/>
    </row>
    <row r="105" spans="1:12" ht="16.5" thickTop="1" thickBot="1" x14ac:dyDescent="0.4">
      <c r="A105" s="139" t="s">
        <v>83</v>
      </c>
      <c r="B105" s="140"/>
      <c r="C105" s="140"/>
      <c r="D105" s="140"/>
      <c r="E105" s="140"/>
      <c r="F105" s="140"/>
      <c r="G105" s="37" t="s">
        <v>37</v>
      </c>
      <c r="H105" s="9">
        <v>5550</v>
      </c>
      <c r="I105" s="40"/>
      <c r="J105" s="85" t="s">
        <v>64</v>
      </c>
      <c r="K105" s="39">
        <v>1</v>
      </c>
      <c r="L105" s="17">
        <f>I105*K105</f>
        <v>0</v>
      </c>
    </row>
    <row r="106" spans="1:12" ht="16" thickBot="1" x14ac:dyDescent="0.4">
      <c r="A106" s="142" t="s">
        <v>84</v>
      </c>
      <c r="B106" s="140"/>
      <c r="C106" s="140"/>
      <c r="D106" s="140"/>
      <c r="E106" s="140"/>
      <c r="F106" s="140"/>
      <c r="G106" s="37" t="s">
        <v>38</v>
      </c>
      <c r="H106" s="9">
        <v>5550</v>
      </c>
      <c r="I106" s="40"/>
      <c r="J106" s="85" t="s">
        <v>64</v>
      </c>
      <c r="K106" s="39">
        <v>1</v>
      </c>
      <c r="L106" s="17">
        <f>I106*K106</f>
        <v>0</v>
      </c>
    </row>
    <row r="107" spans="1:12" ht="16" thickBot="1" x14ac:dyDescent="0.4">
      <c r="A107" s="144"/>
      <c r="B107" s="145"/>
      <c r="C107" s="145"/>
      <c r="D107" s="145"/>
      <c r="E107" s="145"/>
      <c r="F107" s="145"/>
      <c r="G107" s="200"/>
      <c r="H107" s="201"/>
      <c r="I107" s="201"/>
      <c r="J107" s="201"/>
      <c r="K107" s="202"/>
      <c r="L107" s="25">
        <f>SUM(L105:L106)</f>
        <v>0</v>
      </c>
    </row>
    <row r="108" spans="1:12" ht="16" thickTop="1" x14ac:dyDescent="0.35">
      <c r="A108" s="231" t="s">
        <v>43</v>
      </c>
      <c r="B108" s="232"/>
      <c r="C108" s="232"/>
      <c r="D108" s="232"/>
      <c r="E108" s="232"/>
      <c r="F108" s="29">
        <f>SUM(F58+F62+F76+F91+F84+F66+F49+F43+F70+F100)</f>
        <v>0</v>
      </c>
      <c r="G108" s="233" t="s">
        <v>118</v>
      </c>
      <c r="H108" s="234"/>
      <c r="I108" s="234"/>
      <c r="J108" s="234"/>
      <c r="K108" s="234"/>
      <c r="L108" s="169">
        <f>SUM(L48+L57+L61+L65+L69+L75+L83+L90+L95+L103)</f>
        <v>0</v>
      </c>
    </row>
    <row r="109" spans="1:12" x14ac:dyDescent="0.35">
      <c r="A109" s="165" t="s">
        <v>123</v>
      </c>
      <c r="B109" s="166"/>
      <c r="C109" s="166"/>
      <c r="D109" s="166"/>
      <c r="E109" s="166"/>
      <c r="F109" s="130">
        <f>SUM(F104+F96)</f>
        <v>0</v>
      </c>
      <c r="G109" s="173" t="s">
        <v>124</v>
      </c>
      <c r="H109" s="167"/>
      <c r="I109" s="167"/>
      <c r="J109" s="167"/>
      <c r="K109" s="167"/>
      <c r="L109" s="170">
        <f>SUM(F99+F107)</f>
        <v>0</v>
      </c>
    </row>
    <row r="110" spans="1:12" x14ac:dyDescent="0.35">
      <c r="A110" s="128" t="s">
        <v>81</v>
      </c>
      <c r="B110" s="129"/>
      <c r="C110" s="129"/>
      <c r="D110" s="129"/>
      <c r="E110" s="129"/>
      <c r="F110" s="130">
        <f>SUM(F42)</f>
        <v>0</v>
      </c>
      <c r="G110" s="188" t="s">
        <v>115</v>
      </c>
      <c r="H110" s="189"/>
      <c r="I110" s="189"/>
      <c r="J110" s="189"/>
      <c r="K110" s="190"/>
      <c r="L110" s="171">
        <f>SUM(L42)</f>
        <v>0</v>
      </c>
    </row>
    <row r="111" spans="1:12" ht="16" thickBot="1" x14ac:dyDescent="0.4">
      <c r="A111" s="235" t="str">
        <f>A23</f>
        <v>Total of Expanded Habilitation - Education Budget</v>
      </c>
      <c r="B111" s="230"/>
      <c r="C111" s="230"/>
      <c r="D111" s="230"/>
      <c r="E111" s="230"/>
      <c r="F111" s="131">
        <f>F23</f>
        <v>0</v>
      </c>
      <c r="G111" s="229" t="str">
        <f>G23</f>
        <v>Subtotal of Expanded Habilitation - Education Estimated Expenditures</v>
      </c>
      <c r="H111" s="230"/>
      <c r="I111" s="230"/>
      <c r="J111" s="230"/>
      <c r="K111" s="230"/>
      <c r="L111" s="132">
        <f>L23</f>
        <v>0</v>
      </c>
    </row>
    <row r="112" spans="1:12" ht="16" thickBot="1" x14ac:dyDescent="0.4">
      <c r="A112" s="181" t="s">
        <v>119</v>
      </c>
      <c r="B112" s="182"/>
      <c r="C112" s="182"/>
      <c r="D112" s="182"/>
      <c r="E112" s="182"/>
      <c r="F112" s="28">
        <f>SUM(F108+F111)</f>
        <v>0</v>
      </c>
      <c r="G112" s="183" t="s">
        <v>79</v>
      </c>
      <c r="H112" s="182"/>
      <c r="I112" s="182"/>
      <c r="J112" s="182"/>
      <c r="K112" s="182"/>
      <c r="L112" s="172">
        <f>SUM(L108+L111)</f>
        <v>0</v>
      </c>
    </row>
    <row r="113" spans="1:12" ht="16.5" thickTop="1" thickBot="1" x14ac:dyDescent="0.4">
      <c r="A113" s="181" t="s">
        <v>120</v>
      </c>
      <c r="B113" s="182"/>
      <c r="C113" s="182"/>
      <c r="D113" s="182"/>
      <c r="E113" s="182"/>
      <c r="F113" s="28">
        <f>SUM(F110+F108)</f>
        <v>0</v>
      </c>
      <c r="G113" s="183" t="s">
        <v>79</v>
      </c>
      <c r="H113" s="182"/>
      <c r="I113" s="182"/>
      <c r="J113" s="182"/>
      <c r="K113" s="182"/>
      <c r="L113" s="172">
        <f>SUM(L110+L108)</f>
        <v>0</v>
      </c>
    </row>
    <row r="114" spans="1:12" ht="16.5" thickTop="1" thickBot="1" x14ac:dyDescent="0.4">
      <c r="A114" s="181" t="s">
        <v>114</v>
      </c>
      <c r="B114" s="182"/>
      <c r="C114" s="182"/>
      <c r="D114" s="182"/>
      <c r="E114" s="182"/>
      <c r="F114" s="28">
        <f>IF(L1="y", SUM(F109+F113), SUM(F109+F112))</f>
        <v>0</v>
      </c>
      <c r="G114" s="183" t="s">
        <v>125</v>
      </c>
      <c r="H114" s="182"/>
      <c r="I114" s="182"/>
      <c r="J114" s="182"/>
      <c r="K114" s="182"/>
      <c r="L114" s="172">
        <f>IF(L1="y", SUM(L109+L113), SUM(L109+L112))</f>
        <v>0</v>
      </c>
    </row>
    <row r="115" spans="1:12" ht="16" thickTop="1" x14ac:dyDescent="0.35"/>
  </sheetData>
  <sheetProtection algorithmName="SHA-512" hashValue="WyjP4DfVlo/FwzNEP0DnwfvUMVV6ntjx+xD6jKllsWYA1Bc4I5ooQuvUCb1A7qajqijXuyePcsWxugJelvMOAA==" saltValue="8DdIjzK5Qk9+S56rUGRpVw==" spinCount="100000" sheet="1" formatColumns="0" insertRows="0" selectLockedCells="1"/>
  <mergeCells count="60">
    <mergeCell ref="A59:F61"/>
    <mergeCell ref="G61:K61"/>
    <mergeCell ref="G62:K62"/>
    <mergeCell ref="A63:F65"/>
    <mergeCell ref="G65:K65"/>
    <mergeCell ref="A44:F48"/>
    <mergeCell ref="A50:F57"/>
    <mergeCell ref="A4:F8"/>
    <mergeCell ref="G8:K8"/>
    <mergeCell ref="A10:F14"/>
    <mergeCell ref="A16:F22"/>
    <mergeCell ref="G14:K14"/>
    <mergeCell ref="G22:K22"/>
    <mergeCell ref="G36:K36"/>
    <mergeCell ref="G29:K29"/>
    <mergeCell ref="A23:E23"/>
    <mergeCell ref="A31:F35"/>
    <mergeCell ref="A25:F29"/>
    <mergeCell ref="A42:E42"/>
    <mergeCell ref="A37:F41"/>
    <mergeCell ref="G42:K42"/>
    <mergeCell ref="G76:K76"/>
    <mergeCell ref="A112:E112"/>
    <mergeCell ref="G112:K112"/>
    <mergeCell ref="G111:K111"/>
    <mergeCell ref="A108:E108"/>
    <mergeCell ref="G108:K108"/>
    <mergeCell ref="A111:E111"/>
    <mergeCell ref="G70:K70"/>
    <mergeCell ref="G58:K58"/>
    <mergeCell ref="G66:K66"/>
    <mergeCell ref="G69:K69"/>
    <mergeCell ref="G3:K3"/>
    <mergeCell ref="G43:K43"/>
    <mergeCell ref="G30:K30"/>
    <mergeCell ref="G57:K57"/>
    <mergeCell ref="G35:K35"/>
    <mergeCell ref="G48:K48"/>
    <mergeCell ref="G49:K49"/>
    <mergeCell ref="G23:K23"/>
    <mergeCell ref="G41:K41"/>
    <mergeCell ref="G9:K9"/>
    <mergeCell ref="G15:K15"/>
    <mergeCell ref="G24:K24"/>
    <mergeCell ref="A114:E114"/>
    <mergeCell ref="G114:K114"/>
    <mergeCell ref="A67:F69"/>
    <mergeCell ref="A113:E113"/>
    <mergeCell ref="G113:K113"/>
    <mergeCell ref="G110:K110"/>
    <mergeCell ref="A71:F75"/>
    <mergeCell ref="G84:K84"/>
    <mergeCell ref="G91:K91"/>
    <mergeCell ref="G104:K104"/>
    <mergeCell ref="G107:K107"/>
    <mergeCell ref="A77:F83"/>
    <mergeCell ref="G83:K83"/>
    <mergeCell ref="G95:K95"/>
    <mergeCell ref="G90:K90"/>
    <mergeCell ref="G75:I75"/>
  </mergeCells>
  <phoneticPr fontId="3" type="noConversion"/>
  <conditionalFormatting sqref="F111:F112 F23">
    <cfRule type="cellIs" dxfId="141" priority="195" stopIfTrue="1" operator="greaterThan">
      <formula>28000</formula>
    </cfRule>
    <cfRule type="cellIs" dxfId="140" priority="251" stopIfTrue="1" operator="lessThanOrEqual">
      <formula>28000</formula>
    </cfRule>
  </conditionalFormatting>
  <conditionalFormatting sqref="L107">
    <cfRule type="cellIs" dxfId="139" priority="212" stopIfTrue="1" operator="greaterThan">
      <formula>$F$104</formula>
    </cfRule>
    <cfRule type="cellIs" dxfId="138" priority="213" stopIfTrue="1" operator="lessThanOrEqual">
      <formula>$F$104</formula>
    </cfRule>
  </conditionalFormatting>
  <conditionalFormatting sqref="L112">
    <cfRule type="cellIs" dxfId="137" priority="100" stopIfTrue="1" operator="greaterThan">
      <formula>$F$112</formula>
    </cfRule>
    <cfRule type="cellIs" dxfId="136" priority="242" stopIfTrue="1" operator="lessThanOrEqual">
      <formula>$F$112</formula>
    </cfRule>
  </conditionalFormatting>
  <conditionalFormatting sqref="L111">
    <cfRule type="expression" dxfId="135" priority="94" stopIfTrue="1">
      <formula>$L$1="Y"</formula>
    </cfRule>
    <cfRule type="cellIs" dxfId="134" priority="244" stopIfTrue="1" operator="greaterThan">
      <formula>$F$111</formula>
    </cfRule>
    <cfRule type="cellIs" dxfId="133" priority="245" stopIfTrue="1" operator="lessThanOrEqual">
      <formula>$F$111</formula>
    </cfRule>
  </conditionalFormatting>
  <conditionalFormatting sqref="F111">
    <cfRule type="expression" dxfId="132" priority="81" stopIfTrue="1">
      <formula>$L$1="Y"</formula>
    </cfRule>
  </conditionalFormatting>
  <conditionalFormatting sqref="L95">
    <cfRule type="cellIs" dxfId="131" priority="210" stopIfTrue="1" operator="greaterThan">
      <formula>$F$91</formula>
    </cfRule>
    <cfRule type="cellIs" dxfId="130" priority="211" stopIfTrue="1" operator="lessThanOrEqual">
      <formula>$F$91</formula>
    </cfRule>
  </conditionalFormatting>
  <conditionalFormatting sqref="I105:I106 I92:I94">
    <cfRule type="cellIs" dxfId="129" priority="317" stopIfTrue="1" operator="greaterThan">
      <formula>6000</formula>
    </cfRule>
  </conditionalFormatting>
  <conditionalFormatting sqref="L90">
    <cfRule type="cellIs" dxfId="128" priority="208" stopIfTrue="1" operator="greaterThan">
      <formula>$F$84</formula>
    </cfRule>
    <cfRule type="cellIs" dxfId="127" priority="209" stopIfTrue="1" operator="lessThanOrEqual">
      <formula>$F$84</formula>
    </cfRule>
  </conditionalFormatting>
  <conditionalFormatting sqref="L83">
    <cfRule type="cellIs" dxfId="126" priority="202" stopIfTrue="1" operator="greaterThan">
      <formula>$F$76</formula>
    </cfRule>
    <cfRule type="cellIs" dxfId="125" priority="203" stopIfTrue="1" operator="lessThanOrEqual">
      <formula>$F$76</formula>
    </cfRule>
  </conditionalFormatting>
  <conditionalFormatting sqref="I44:I45 I16:I19">
    <cfRule type="cellIs" dxfId="124" priority="136" stopIfTrue="1" operator="greaterThan">
      <formula>29.71</formula>
    </cfRule>
  </conditionalFormatting>
  <conditionalFormatting sqref="F76">
    <cfRule type="cellIs" dxfId="123" priority="64" stopIfTrue="1" operator="lessThanOrEqual">
      <formula>1700</formula>
    </cfRule>
    <cfRule type="cellIs" dxfId="122" priority="384" stopIfTrue="1" operator="greaterThan">
      <formula>1700</formula>
    </cfRule>
  </conditionalFormatting>
  <conditionalFormatting sqref="I77:I82">
    <cfRule type="cellIs" dxfId="121" priority="385" stopIfTrue="1" operator="greaterThan">
      <formula>1700</formula>
    </cfRule>
  </conditionalFormatting>
  <conditionalFormatting sqref="L57">
    <cfRule type="cellIs" dxfId="120" priority="216" stopIfTrue="1" operator="greaterThan">
      <formula>$F$49</formula>
    </cfRule>
    <cfRule type="cellIs" dxfId="119" priority="217" stopIfTrue="1" operator="lessThanOrEqual">
      <formula>$F$49</formula>
    </cfRule>
  </conditionalFormatting>
  <conditionalFormatting sqref="I50:I53">
    <cfRule type="containsBlanks" priority="88" stopIfTrue="1">
      <formula>LEN(TRIM(I50))=0</formula>
    </cfRule>
    <cfRule type="cellIs" dxfId="118" priority="89" stopIfTrue="1" operator="lessThan">
      <formula>13.5</formula>
    </cfRule>
    <cfRule type="cellIs" dxfId="117" priority="228" stopIfTrue="1" operator="greaterThan">
      <formula>20.28</formula>
    </cfRule>
  </conditionalFormatting>
  <conditionalFormatting sqref="L48">
    <cfRule type="cellIs" dxfId="116" priority="281" stopIfTrue="1" operator="greaterThan">
      <formula>$F$43</formula>
    </cfRule>
    <cfRule type="cellIs" dxfId="115" priority="282" stopIfTrue="1" operator="lessThanOrEqual">
      <formula>$F$43</formula>
    </cfRule>
  </conditionalFormatting>
  <conditionalFormatting sqref="I46:I47 I20:I21">
    <cfRule type="cellIs" dxfId="114" priority="221" stopIfTrue="1" operator="greaterThan">
      <formula>60.91</formula>
    </cfRule>
  </conditionalFormatting>
  <conditionalFormatting sqref="K75">
    <cfRule type="cellIs" dxfId="113" priority="231" stopIfTrue="1" operator="greaterThan">
      <formula>96</formula>
    </cfRule>
  </conditionalFormatting>
  <conditionalFormatting sqref="L75">
    <cfRule type="cellIs" dxfId="112" priority="286" stopIfTrue="1" operator="greaterThan">
      <formula>$F$70</formula>
    </cfRule>
    <cfRule type="cellIs" dxfId="111" priority="287" stopIfTrue="1" operator="lessThanOrEqual">
      <formula>$F$70</formula>
    </cfRule>
  </conditionalFormatting>
  <conditionalFormatting sqref="I71:I74">
    <cfRule type="containsBlanks" priority="78" stopIfTrue="1">
      <formula>LEN(TRIM(I71))=0</formula>
    </cfRule>
  </conditionalFormatting>
  <conditionalFormatting sqref="F70">
    <cfRule type="cellIs" dxfId="110" priority="316" stopIfTrue="1" operator="greaterThan">
      <formula>6000</formula>
    </cfRule>
  </conditionalFormatting>
  <conditionalFormatting sqref="I56">
    <cfRule type="expression" dxfId="109" priority="133" stopIfTrue="1">
      <formula>$I$56&gt;99.72</formula>
    </cfRule>
  </conditionalFormatting>
  <conditionalFormatting sqref="L35">
    <cfRule type="cellIs" dxfId="108" priority="224" stopIfTrue="1" operator="greaterThan">
      <formula>$F$30</formula>
    </cfRule>
    <cfRule type="cellIs" dxfId="107" priority="225" stopIfTrue="1" operator="lessThanOrEqual">
      <formula>$F$30</formula>
    </cfRule>
  </conditionalFormatting>
  <conditionalFormatting sqref="I6:I7 I27:I28">
    <cfRule type="cellIs" dxfId="106" priority="223" stopIfTrue="1" operator="greaterThan">
      <formula>136.63</formula>
    </cfRule>
  </conditionalFormatting>
  <conditionalFormatting sqref="L23">
    <cfRule type="cellIs" dxfId="105" priority="197" stopIfTrue="1" operator="greaterThan">
      <formula>$F$23</formula>
    </cfRule>
    <cfRule type="cellIs" dxfId="104" priority="198" stopIfTrue="1" operator="lessThanOrEqual">
      <formula>$F$23</formula>
    </cfRule>
  </conditionalFormatting>
  <conditionalFormatting sqref="I4:I5 I25:I26">
    <cfRule type="cellIs" dxfId="103" priority="222" stopIfTrue="1" operator="greaterThan">
      <formula>114.32</formula>
    </cfRule>
  </conditionalFormatting>
  <conditionalFormatting sqref="L22">
    <cfRule type="cellIs" dxfId="102" priority="240" stopIfTrue="1" operator="greaterThan">
      <formula>$F$15</formula>
    </cfRule>
    <cfRule type="cellIs" dxfId="101" priority="241" stopIfTrue="1" operator="lessThanOrEqual">
      <formula>$F$15</formula>
    </cfRule>
  </conditionalFormatting>
  <conditionalFormatting sqref="L29 L35 L41 L42 F24 F30 F36 F42 A30 G31:G34 A24 G25:G28">
    <cfRule type="expression" dxfId="100" priority="82" stopIfTrue="1">
      <formula>$L$1="N"</formula>
    </cfRule>
  </conditionalFormatting>
  <conditionalFormatting sqref="L31:L34 L25:L28">
    <cfRule type="expression" dxfId="99" priority="153" stopIfTrue="1">
      <formula>($L$1="N")</formula>
    </cfRule>
  </conditionalFormatting>
  <conditionalFormatting sqref="L14">
    <cfRule type="cellIs" dxfId="98" priority="236" stopIfTrue="1" operator="greaterThan">
      <formula>$F$9</formula>
    </cfRule>
    <cfRule type="cellIs" dxfId="97" priority="237" stopIfTrue="1" operator="lessThanOrEqual">
      <formula>$F$9</formula>
    </cfRule>
  </conditionalFormatting>
  <conditionalFormatting sqref="L22 L8 L14 L23 F23 F3 F9 F15 L4:L7 G10:G13 L10:L13 G4:G7 L16:L21 G16:G21">
    <cfRule type="expression" dxfId="96" priority="150" stopIfTrue="1">
      <formula>($L$1="Y")</formula>
    </cfRule>
  </conditionalFormatting>
  <conditionalFormatting sqref="A15 A9 A3">
    <cfRule type="expression" dxfId="95" priority="158" stopIfTrue="1">
      <formula>$L$1="Y"</formula>
    </cfRule>
  </conditionalFormatting>
  <conditionalFormatting sqref="I12:I13 I33:I34">
    <cfRule type="cellIs" dxfId="94" priority="230" stopIfTrue="1" operator="greaterThan">
      <formula>105.79</formula>
    </cfRule>
  </conditionalFormatting>
  <conditionalFormatting sqref="I10:I11 I31:I32">
    <cfRule type="cellIs" dxfId="93" priority="229" stopIfTrue="1" operator="greaterThan">
      <formula>80.86</formula>
    </cfRule>
  </conditionalFormatting>
  <conditionalFormatting sqref="L8">
    <cfRule type="cellIs" dxfId="92" priority="238" stopIfTrue="1" operator="greaterThan">
      <formula>$F$3</formula>
    </cfRule>
    <cfRule type="cellIs" dxfId="91" priority="239" stopIfTrue="1" operator="lessThanOrEqual">
      <formula>$F$3</formula>
    </cfRule>
  </conditionalFormatting>
  <conditionalFormatting sqref="L1">
    <cfRule type="cellIs" dxfId="90" priority="312" stopIfTrue="1" operator="notBetween">
      <formula>"Y"</formula>
      <formula>"N"</formula>
    </cfRule>
    <cfRule type="cellIs" dxfId="89" priority="313" stopIfTrue="1" operator="equal">
      <formula>"Y"</formula>
    </cfRule>
    <cfRule type="cellIs" dxfId="88" priority="314" stopIfTrue="1" operator="equal">
      <formula>"N"</formula>
    </cfRule>
  </conditionalFormatting>
  <conditionalFormatting sqref="F24">
    <cfRule type="cellIs" dxfId="87" priority="456" stopIfTrue="1" operator="lessThanOrEqual">
      <formula>8500</formula>
    </cfRule>
    <cfRule type="cellIs" dxfId="86" priority="457" stopIfTrue="1" operator="greaterThan">
      <formula>8500</formula>
    </cfRule>
  </conditionalFormatting>
  <conditionalFormatting sqref="L29">
    <cfRule type="cellIs" dxfId="85" priority="458" stopIfTrue="1" operator="greaterThan">
      <formula>$F$24</formula>
    </cfRule>
    <cfRule type="cellIs" dxfId="84" priority="459" stopIfTrue="1" operator="lessThanOrEqual">
      <formula>$F$24</formula>
    </cfRule>
  </conditionalFormatting>
  <conditionalFormatting sqref="L41">
    <cfRule type="cellIs" dxfId="83" priority="121" stopIfTrue="1" operator="greaterThan">
      <formula>$F$36</formula>
    </cfRule>
    <cfRule type="cellIs" dxfId="82" priority="122" stopIfTrue="1" operator="lessThanOrEqual">
      <formula>$F$36</formula>
    </cfRule>
  </conditionalFormatting>
  <conditionalFormatting sqref="A36 G37:G40 F110 L110">
    <cfRule type="expression" dxfId="81" priority="9" stopIfTrue="1">
      <formula>$L$1="N"</formula>
    </cfRule>
  </conditionalFormatting>
  <conditionalFormatting sqref="L37:L40">
    <cfRule type="expression" dxfId="80" priority="117" stopIfTrue="1">
      <formula>($L$1="N")</formula>
    </cfRule>
  </conditionalFormatting>
  <conditionalFormatting sqref="I39:I40">
    <cfRule type="containsBlanks" priority="53" stopIfTrue="1">
      <formula>LEN(TRIM(I39))=0</formula>
    </cfRule>
    <cfRule type="cellIs" dxfId="79" priority="54" stopIfTrue="1" operator="lessThan">
      <formula>13.5</formula>
    </cfRule>
    <cfRule type="cellIs" dxfId="78" priority="124" stopIfTrue="1" operator="greaterThan">
      <formula>60.91</formula>
    </cfRule>
  </conditionalFormatting>
  <conditionalFormatting sqref="I37:I38">
    <cfRule type="containsBlanks" priority="84" stopIfTrue="1">
      <formula>LEN(TRIM(I37))=0</formula>
    </cfRule>
    <cfRule type="cellIs" dxfId="77" priority="85" stopIfTrue="1" operator="lessThan">
      <formula>13.5</formula>
    </cfRule>
    <cfRule type="cellIs" dxfId="76" priority="123" stopIfTrue="1" operator="greaterThan">
      <formula>29.71</formula>
    </cfRule>
  </conditionalFormatting>
  <conditionalFormatting sqref="I68 I54:I55">
    <cfRule type="cellIs" dxfId="75" priority="114" stopIfTrue="1" operator="greaterThan">
      <formula>60.91</formula>
    </cfRule>
  </conditionalFormatting>
  <conditionalFormatting sqref="F84 F66 F49 F43">
    <cfRule type="cellIs" dxfId="74" priority="207" stopIfTrue="1" operator="greaterThan">
      <formula>6000</formula>
    </cfRule>
  </conditionalFormatting>
  <conditionalFormatting sqref="L109">
    <cfRule type="cellIs" dxfId="73" priority="17" stopIfTrue="1" operator="greaterThan">
      <formula>"$F$109"</formula>
    </cfRule>
    <cfRule type="cellIs" dxfId="72" priority="18" stopIfTrue="1" operator="lessThanOrEqual">
      <formula>"$F$109"</formula>
    </cfRule>
  </conditionalFormatting>
  <conditionalFormatting sqref="F36 F30 F110 L110">
    <cfRule type="cellIs" dxfId="71" priority="155" stopIfTrue="1" operator="lessThanOrEqual">
      <formula>8500</formula>
    </cfRule>
  </conditionalFormatting>
  <conditionalFormatting sqref="F113">
    <cfRule type="cellIs" dxfId="70" priority="105" stopIfTrue="1" operator="lessThanOrEqual">
      <formula>8500</formula>
    </cfRule>
  </conditionalFormatting>
  <conditionalFormatting sqref="L113">
    <cfRule type="cellIs" dxfId="69" priority="107" stopIfTrue="1" operator="greaterThan">
      <formula>$F$113</formula>
    </cfRule>
    <cfRule type="cellIs" dxfId="68" priority="120" stopIfTrue="1" operator="lessThanOrEqual">
      <formula>$F$113</formula>
    </cfRule>
  </conditionalFormatting>
  <conditionalFormatting sqref="F113 L113">
    <cfRule type="expression" dxfId="67" priority="101" stopIfTrue="1">
      <formula>$L$1="n"</formula>
    </cfRule>
  </conditionalFormatting>
  <conditionalFormatting sqref="F112 L112">
    <cfRule type="expression" dxfId="66" priority="98" stopIfTrue="1">
      <formula>$L$1="Y"</formula>
    </cfRule>
  </conditionalFormatting>
  <conditionalFormatting sqref="L112">
    <cfRule type="cellIs" dxfId="65" priority="99" stopIfTrue="1" operator="greaterThan">
      <formula>28000</formula>
    </cfRule>
    <cfRule type="cellIs" dxfId="64" priority="243" stopIfTrue="1" operator="lessThanOrEqual">
      <formula>28000</formula>
    </cfRule>
  </conditionalFormatting>
  <conditionalFormatting sqref="F42">
    <cfRule type="cellIs" dxfId="63" priority="83" stopIfTrue="1" operator="lessThan">
      <formula>$L$42</formula>
    </cfRule>
    <cfRule type="cellIs" dxfId="62" priority="90" stopIfTrue="1" operator="greaterThan">
      <formula>8500</formula>
    </cfRule>
    <cfRule type="cellIs" dxfId="61" priority="109" stopIfTrue="1" operator="lessThanOrEqual">
      <formula>8500</formula>
    </cfRule>
  </conditionalFormatting>
  <conditionalFormatting sqref="L42">
    <cfRule type="cellIs" dxfId="60" priority="92" stopIfTrue="1" operator="greaterThan">
      <formula>$F$42</formula>
    </cfRule>
    <cfRule type="cellIs" dxfId="59" priority="93" stopIfTrue="1" operator="lessThanOrEqual">
      <formula>$F$42</formula>
    </cfRule>
  </conditionalFormatting>
  <conditionalFormatting sqref="I16:I19 I59:I60 I67:I68 I63:I64">
    <cfRule type="containsBlanks" priority="86" stopIfTrue="1">
      <formula>LEN(TRIM(I16))=0</formula>
    </cfRule>
    <cfRule type="cellIs" dxfId="58" priority="87" stopIfTrue="1" operator="lessThan">
      <formula>13.5</formula>
    </cfRule>
  </conditionalFormatting>
  <conditionalFormatting sqref="F36 F30 F110 L110 L113 F113">
    <cfRule type="cellIs" dxfId="57" priority="119" stopIfTrue="1" operator="greaterThan">
      <formula>8500</formula>
    </cfRule>
  </conditionalFormatting>
  <conditionalFormatting sqref="F23">
    <cfRule type="cellIs" dxfId="56" priority="196" stopIfTrue="1" operator="lessThan">
      <formula>$L$23</formula>
    </cfRule>
  </conditionalFormatting>
  <conditionalFormatting sqref="I67">
    <cfRule type="cellIs" dxfId="55" priority="80" stopIfTrue="1" operator="greaterThan">
      <formula>29.71</formula>
    </cfRule>
  </conditionalFormatting>
  <conditionalFormatting sqref="I44:I47">
    <cfRule type="containsBlanks" priority="76" stopIfTrue="1">
      <formula>LEN(TRIM(I44))=0</formula>
    </cfRule>
    <cfRule type="cellIs" dxfId="54" priority="77" stopIfTrue="1" operator="lessThan">
      <formula>13.5</formula>
    </cfRule>
  </conditionalFormatting>
  <conditionalFormatting sqref="I10:I13">
    <cfRule type="containsBlanks" priority="72" stopIfTrue="1">
      <formula>LEN(TRIM(I10))=0</formula>
    </cfRule>
    <cfRule type="cellIs" dxfId="53" priority="73" stopIfTrue="1" operator="lessThan">
      <formula>13.5</formula>
    </cfRule>
  </conditionalFormatting>
  <conditionalFormatting sqref="I4:I7">
    <cfRule type="containsBlanks" priority="70" stopIfTrue="1">
      <formula>LEN(TRIM(I4))=0</formula>
    </cfRule>
    <cfRule type="cellIs" dxfId="52" priority="71" stopIfTrue="1" operator="lessThan">
      <formula>13.5</formula>
    </cfRule>
  </conditionalFormatting>
  <conditionalFormatting sqref="I25:I28">
    <cfRule type="containsBlanks" priority="68" stopIfTrue="1">
      <formula>LEN(TRIM(I25))=0</formula>
    </cfRule>
    <cfRule type="cellIs" dxfId="51" priority="69" stopIfTrue="1" operator="lessThan">
      <formula>13.5</formula>
    </cfRule>
  </conditionalFormatting>
  <conditionalFormatting sqref="I31:I34">
    <cfRule type="containsBlanks" priority="66" stopIfTrue="1">
      <formula>LEN(TRIM(I31))=0</formula>
    </cfRule>
    <cfRule type="cellIs" dxfId="50" priority="67" stopIfTrue="1" operator="lessThan">
      <formula>13.5</formula>
    </cfRule>
  </conditionalFormatting>
  <conditionalFormatting sqref="F104 F91 F84">
    <cfRule type="cellIs" dxfId="49" priority="1" stopIfTrue="1" operator="lessThanOrEqual">
      <formula>800</formula>
    </cfRule>
  </conditionalFormatting>
  <conditionalFormatting sqref="F70 F43 F49 F66">
    <cfRule type="cellIs" dxfId="48" priority="315" stopIfTrue="1" operator="lessThanOrEqual">
      <formula>6000</formula>
    </cfRule>
  </conditionalFormatting>
  <conditionalFormatting sqref="L103">
    <cfRule type="cellIs" dxfId="47" priority="61" stopIfTrue="1" operator="greaterThan">
      <formula>$F$100</formula>
    </cfRule>
    <cfRule type="cellIs" dxfId="46" priority="62" stopIfTrue="1" operator="lessThanOrEqual">
      <formula>$F$100</formula>
    </cfRule>
  </conditionalFormatting>
  <conditionalFormatting sqref="I101:I102">
    <cfRule type="cellIs" dxfId="45" priority="63" stopIfTrue="1" operator="greaterThan">
      <formula>6000</formula>
    </cfRule>
  </conditionalFormatting>
  <conditionalFormatting sqref="F100">
    <cfRule type="cellIs" dxfId="44" priority="5" stopIfTrue="1" operator="lessThan">
      <formula>6000</formula>
    </cfRule>
    <cfRule type="cellIs" dxfId="43" priority="60" stopIfTrue="1" operator="greaterThan">
      <formula>6000</formula>
    </cfRule>
  </conditionalFormatting>
  <conditionalFormatting sqref="I85:I89">
    <cfRule type="cellIs" dxfId="42" priority="57" stopIfTrue="1" operator="greaterThan">
      <formula>6000</formula>
    </cfRule>
  </conditionalFormatting>
  <conditionalFormatting sqref="I20:I21">
    <cfRule type="containsBlanks" priority="55" stopIfTrue="1">
      <formula>LEN(TRIM(I20))=0</formula>
    </cfRule>
    <cfRule type="cellIs" dxfId="41" priority="56" stopIfTrue="1" operator="lessThan">
      <formula>13.5</formula>
    </cfRule>
  </conditionalFormatting>
  <conditionalFormatting sqref="I54:I55">
    <cfRule type="containsBlanks" priority="51" stopIfTrue="1">
      <formula>LEN(TRIM(I54))=0</formula>
    </cfRule>
    <cfRule type="cellIs" dxfId="40" priority="52" stopIfTrue="1" operator="lessThan">
      <formula>13.5</formula>
    </cfRule>
  </conditionalFormatting>
  <conditionalFormatting sqref="L65">
    <cfRule type="cellIs" dxfId="39" priority="43" stopIfTrue="1" operator="greaterThan">
      <formula>$F$62</formula>
    </cfRule>
    <cfRule type="cellIs" dxfId="38" priority="44" stopIfTrue="1" operator="lessThanOrEqual">
      <formula>$F$62</formula>
    </cfRule>
  </conditionalFormatting>
  <conditionalFormatting sqref="I60">
    <cfRule type="cellIs" dxfId="37" priority="42" stopIfTrue="1" operator="greaterThan">
      <formula>136.63</formula>
    </cfRule>
  </conditionalFormatting>
  <conditionalFormatting sqref="I59">
    <cfRule type="cellIs" dxfId="36" priority="41" stopIfTrue="1" operator="greaterThan">
      <formula>114.32</formula>
    </cfRule>
  </conditionalFormatting>
  <conditionalFormatting sqref="I64">
    <cfRule type="cellIs" dxfId="35" priority="46" stopIfTrue="1" operator="greaterThan">
      <formula>105.79</formula>
    </cfRule>
  </conditionalFormatting>
  <conditionalFormatting sqref="I63">
    <cfRule type="cellIs" dxfId="34" priority="45" stopIfTrue="1" operator="greaterThan">
      <formula>80.86</formula>
    </cfRule>
  </conditionalFormatting>
  <conditionalFormatting sqref="F58">
    <cfRule type="cellIs" dxfId="33" priority="47" stopIfTrue="1" operator="lessThanOrEqual">
      <formula>6000</formula>
    </cfRule>
    <cfRule type="cellIs" dxfId="32" priority="48" stopIfTrue="1" operator="greaterThan">
      <formula>6000</formula>
    </cfRule>
  </conditionalFormatting>
  <conditionalFormatting sqref="L61">
    <cfRule type="cellIs" dxfId="31" priority="49" stopIfTrue="1" operator="greaterThan">
      <formula>$F$58</formula>
    </cfRule>
    <cfRule type="cellIs" dxfId="30" priority="50" stopIfTrue="1" operator="lessThanOrEqual">
      <formula>$F$58</formula>
    </cfRule>
  </conditionalFormatting>
  <conditionalFormatting sqref="F62">
    <cfRule type="cellIs" dxfId="29" priority="38" stopIfTrue="1" operator="lessThanOrEqual">
      <formula>6000</formula>
    </cfRule>
  </conditionalFormatting>
  <conditionalFormatting sqref="F62">
    <cfRule type="cellIs" dxfId="28" priority="37" stopIfTrue="1" operator="greaterThan">
      <formula>6000</formula>
    </cfRule>
  </conditionalFormatting>
  <conditionalFormatting sqref="L69">
    <cfRule type="cellIs" dxfId="27" priority="31" stopIfTrue="1" operator="lessThanOrEqual">
      <formula>"$F$66"</formula>
    </cfRule>
    <cfRule type="cellIs" dxfId="26" priority="32" stopIfTrue="1" operator="greaterThan">
      <formula>"$F$66"</formula>
    </cfRule>
  </conditionalFormatting>
  <conditionalFormatting sqref="L99">
    <cfRule type="cellIs" dxfId="25" priority="28" stopIfTrue="1" operator="greaterThan">
      <formula>$F$96</formula>
    </cfRule>
    <cfRule type="cellIs" dxfId="24" priority="29" stopIfTrue="1" operator="lessThanOrEqual">
      <formula>$F$96</formula>
    </cfRule>
  </conditionalFormatting>
  <conditionalFormatting sqref="I97:I98">
    <cfRule type="cellIs" dxfId="23" priority="30" stopIfTrue="1" operator="greaterThan">
      <formula>6000</formula>
    </cfRule>
  </conditionalFormatting>
  <conditionalFormatting sqref="F96 F91">
    <cfRule type="cellIs" dxfId="22" priority="65" stopIfTrue="1" operator="greaterThan">
      <formula>5000</formula>
    </cfRule>
  </conditionalFormatting>
  <conditionalFormatting sqref="F96">
    <cfRule type="cellIs" dxfId="21" priority="25" stopIfTrue="1" operator="lessThanOrEqual">
      <formula>5000</formula>
    </cfRule>
  </conditionalFormatting>
  <conditionalFormatting sqref="F114">
    <cfRule type="cellIs" dxfId="20" priority="11" stopIfTrue="1" operator="lessThanOrEqual">
      <formula>33000</formula>
    </cfRule>
    <cfRule type="cellIs" dxfId="19" priority="19" stopIfTrue="1" operator="greaterThan">
      <formula>43000</formula>
    </cfRule>
    <cfRule type="cellIs" dxfId="18" priority="21" stopIfTrue="1" operator="greaterThan">
      <formula>33000</formula>
    </cfRule>
  </conditionalFormatting>
  <conditionalFormatting sqref="L114">
    <cfRule type="cellIs" dxfId="17" priority="22" stopIfTrue="1" operator="greaterThan">
      <formula>$F$114</formula>
    </cfRule>
    <cfRule type="cellIs" dxfId="16" priority="24" stopIfTrue="1" operator="lessThanOrEqual">
      <formula>$F$114</formula>
    </cfRule>
  </conditionalFormatting>
  <conditionalFormatting sqref="F109">
    <cfRule type="cellIs" dxfId="15" priority="16" stopIfTrue="1" operator="lessThanOrEqual">
      <formula>5000</formula>
    </cfRule>
    <cfRule type="cellIs" dxfId="14" priority="199" stopIfTrue="1" operator="greaterThan">
      <formula>15000</formula>
    </cfRule>
    <cfRule type="cellIs" dxfId="13" priority="200" stopIfTrue="1" operator="greaterThan">
      <formula>5000</formula>
    </cfRule>
  </conditionalFormatting>
  <conditionalFormatting sqref="F108">
    <cfRule type="cellIs" dxfId="12" priority="14" stopIfTrue="1" operator="lessThanOrEqual">
      <formula>6000</formula>
    </cfRule>
    <cfRule type="cellIs" dxfId="11" priority="15" stopIfTrue="1" operator="greaterThan">
      <formula>6000</formula>
    </cfRule>
  </conditionalFormatting>
  <conditionalFormatting sqref="L108">
    <cfRule type="cellIs" dxfId="10" priority="12" stopIfTrue="1" operator="lessThanOrEqual">
      <formula>"$F$108"</formula>
    </cfRule>
    <cfRule type="cellIs" dxfId="9" priority="13" stopIfTrue="1" operator="greaterThan">
      <formula>"$F$108"</formula>
    </cfRule>
  </conditionalFormatting>
  <conditionalFormatting sqref="L110">
    <cfRule type="cellIs" dxfId="8" priority="10" stopIfTrue="1" operator="greaterThan">
      <formula>"$F$110"</formula>
    </cfRule>
    <cfRule type="cellIs" dxfId="7" priority="106" stopIfTrue="1" operator="lessThanOrEqual">
      <formula>"$F$110"</formula>
    </cfRule>
  </conditionalFormatting>
  <conditionalFormatting sqref="F104">
    <cfRule type="cellIs" dxfId="6" priority="7" stopIfTrue="1" operator="between">
      <formula>800.01</formula>
      <formula>10000</formula>
    </cfRule>
    <cfRule type="cellIs" dxfId="5" priority="206" stopIfTrue="1" operator="greaterThan">
      <formula>10000</formula>
    </cfRule>
  </conditionalFormatting>
  <conditionalFormatting sqref="F91">
    <cfRule type="cellIs" dxfId="4" priority="27" stopIfTrue="1" operator="between">
      <formula>800.01</formula>
      <formula>5000</formula>
    </cfRule>
  </conditionalFormatting>
  <conditionalFormatting sqref="F99">
    <cfRule type="cellIs" dxfId="3" priority="3" stopIfTrue="1" operator="lessThan">
      <formula>5000</formula>
    </cfRule>
    <cfRule type="cellIs" dxfId="2" priority="4" stopIfTrue="1" operator="greaterThan">
      <formula>5000</formula>
    </cfRule>
  </conditionalFormatting>
  <conditionalFormatting sqref="F84">
    <cfRule type="cellIs" dxfId="1" priority="2" stopIfTrue="1" operator="between">
      <formula>800</formula>
      <formula>1999.99</formula>
    </cfRule>
    <cfRule type="cellIs" dxfId="0" priority="6" stopIfTrue="1" operator="greaterThan">
      <formula>1200</formula>
    </cfRule>
  </conditionalFormatting>
  <printOptions gridLines="1"/>
  <pageMargins left="0.25" right="0.25" top="0.5" bottom="0.4" header="0.25" footer="0.25"/>
  <pageSetup scale="72" fitToHeight="3" orientation="landscape" r:id="rId1"/>
  <headerFooter alignWithMargins="0">
    <oddHeader>&amp;CDDS Autism Waiver Budget Tool</oddHeader>
    <oddFooter>&amp;LNote:  The "service year" could be less than 365 days dependent upon the participant's age and the date of the start of participation.</oddFooter>
  </headerFooter>
  <rowBreaks count="2" manualBreakCount="2">
    <brk id="42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="85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RowHeight="15.5" x14ac:dyDescent="0.35"/>
  <cols>
    <col min="1" max="1" width="33.765625" customWidth="1"/>
    <col min="2" max="2" width="13" customWidth="1"/>
    <col min="3" max="3" width="9.765625" customWidth="1"/>
    <col min="4" max="4" width="11" bestFit="1" customWidth="1"/>
    <col min="5" max="5" width="12.53515625" bestFit="1" customWidth="1"/>
    <col min="6" max="6" width="13.69140625" customWidth="1"/>
    <col min="7" max="7" width="13.07421875" customWidth="1"/>
  </cols>
  <sheetData>
    <row r="1" spans="1:7" ht="28.5" customHeight="1" thickTop="1" x14ac:dyDescent="0.35">
      <c r="A1" s="91" t="str">
        <f>'DDS Budget Sheet'!$A$1</f>
        <v xml:space="preserve">Participant: </v>
      </c>
      <c r="B1" s="101" t="s">
        <v>45</v>
      </c>
      <c r="C1" s="92">
        <f>'DDS Budget Sheet'!$G$1</f>
        <v>0</v>
      </c>
      <c r="D1" s="93" t="s">
        <v>50</v>
      </c>
      <c r="E1" s="92">
        <f>'DDS Budget Sheet'!$I$1</f>
        <v>0</v>
      </c>
      <c r="F1" s="116" t="s">
        <v>69</v>
      </c>
      <c r="G1" s="117">
        <f>'DDS Budget Sheet'!$L$1</f>
        <v>0</v>
      </c>
    </row>
    <row r="2" spans="1:7" ht="46.5" x14ac:dyDescent="0.35">
      <c r="A2" s="94" t="s">
        <v>2</v>
      </c>
      <c r="B2" s="30" t="s">
        <v>65</v>
      </c>
      <c r="C2" s="30" t="s">
        <v>1</v>
      </c>
      <c r="D2" s="31" t="s">
        <v>25</v>
      </c>
      <c r="E2" s="112" t="s">
        <v>28</v>
      </c>
      <c r="F2" s="105" t="s">
        <v>71</v>
      </c>
      <c r="G2" s="106" t="s">
        <v>72</v>
      </c>
    </row>
    <row r="3" spans="1:7" ht="18" customHeight="1" x14ac:dyDescent="0.35">
      <c r="A3" s="147" t="str">
        <f>'DDS Budget Sheet'!$A$3</f>
        <v>Expanded Hab - Educ, Senior Therapist</v>
      </c>
      <c r="B3" s="44" t="str">
        <f>'DDS Budget Sheet'!$D$3</f>
        <v xml:space="preserve">T2013 </v>
      </c>
      <c r="C3" s="4" t="str">
        <f>'DDS Budget Sheet'!$E$3</f>
        <v>Hour</v>
      </c>
      <c r="D3" s="88">
        <f>'DDS Budget Sheet'!$F$3</f>
        <v>0</v>
      </c>
      <c r="E3" s="113">
        <f>'DDS Budget Sheet'!$L$8</f>
        <v>0</v>
      </c>
      <c r="F3" s="107"/>
      <c r="G3" s="108">
        <f>E3-F3</f>
        <v>0</v>
      </c>
    </row>
    <row r="4" spans="1:7" ht="18" customHeight="1" x14ac:dyDescent="0.35">
      <c r="A4" s="147" t="str">
        <f>'DDS Budget Sheet'!$A$9</f>
        <v>Expanded Hab Srvs - Educ. Therapist</v>
      </c>
      <c r="B4" s="44" t="str">
        <f>'DDS Budget Sheet'!$D$9</f>
        <v xml:space="preserve">T2013 </v>
      </c>
      <c r="C4" s="4" t="str">
        <f>'DDS Budget Sheet'!$E$9</f>
        <v>Hour</v>
      </c>
      <c r="D4" s="88">
        <f>'DDS Budget Sheet'!$F$9</f>
        <v>0</v>
      </c>
      <c r="E4" s="113">
        <f>'DDS Budget Sheet'!$L$14</f>
        <v>0</v>
      </c>
      <c r="F4" s="107"/>
      <c r="G4" s="108">
        <f t="shared" ref="G4:G21" si="0">E4-F4</f>
        <v>0</v>
      </c>
    </row>
    <row r="5" spans="1:7" ht="31" x14ac:dyDescent="0.35">
      <c r="A5" s="95" t="str">
        <f>'DDS Budget Sheet'!$A$15</f>
        <v>Expanded Hab Srvs - Educ, Direct Support Worker</v>
      </c>
      <c r="B5" s="44" t="str">
        <f>'DDS Budget Sheet'!$D$15</f>
        <v xml:space="preserve">T2013 </v>
      </c>
      <c r="C5" s="4" t="str">
        <f>'DDS Budget Sheet'!$E$15</f>
        <v>Hour</v>
      </c>
      <c r="D5" s="88">
        <f>'DDS Budget Sheet'!$F$15</f>
        <v>0</v>
      </c>
      <c r="E5" s="113">
        <f>'DDS Budget Sheet'!$L$22</f>
        <v>0</v>
      </c>
      <c r="F5" s="107"/>
      <c r="G5" s="108">
        <f t="shared" si="0"/>
        <v>0</v>
      </c>
    </row>
    <row r="6" spans="1:7" x14ac:dyDescent="0.35">
      <c r="A6" s="95" t="s">
        <v>66</v>
      </c>
      <c r="B6" s="44" t="s">
        <v>9</v>
      </c>
      <c r="C6" s="4" t="s">
        <v>6</v>
      </c>
      <c r="D6" s="88">
        <f>'DDS Budget Sheet'!$F$23</f>
        <v>0</v>
      </c>
      <c r="E6" s="113">
        <f>'DDS Budget Sheet'!$L$23</f>
        <v>0</v>
      </c>
      <c r="F6" s="119">
        <f>SUM(F3:F5)</f>
        <v>0</v>
      </c>
      <c r="G6" s="108">
        <f t="shared" si="0"/>
        <v>0</v>
      </c>
    </row>
    <row r="7" spans="1:7" ht="31" x14ac:dyDescent="0.35">
      <c r="A7" s="126" t="str">
        <f>'DDS Budget Sheet'!$A$24</f>
        <v>Behavioral Consultation and Supports - Senior Therapist</v>
      </c>
      <c r="B7" s="44" t="str">
        <f>'DDS Budget Sheet'!$D$24</f>
        <v>S5108</v>
      </c>
      <c r="C7" s="4" t="str">
        <f>'DDS Budget Sheet'!$E$24</f>
        <v>Hour</v>
      </c>
      <c r="D7" s="89">
        <f>'DDS Budget Sheet'!$F$24</f>
        <v>0</v>
      </c>
      <c r="E7" s="114">
        <f>'DDS Budget Sheet'!$L$29</f>
        <v>0</v>
      </c>
      <c r="F7" s="107"/>
      <c r="G7" s="108">
        <f t="shared" si="0"/>
        <v>0</v>
      </c>
    </row>
    <row r="8" spans="1:7" ht="30.75" customHeight="1" x14ac:dyDescent="0.35">
      <c r="A8" s="126" t="str">
        <f>'DDS Budget Sheet'!$A$30</f>
        <v>Behavioral Consultation and Supports - Therapist</v>
      </c>
      <c r="B8" s="44" t="str">
        <f>'DDS Budget Sheet'!$D$30</f>
        <v>S5108</v>
      </c>
      <c r="C8" s="4" t="str">
        <f>'DDS Budget Sheet'!$E$30</f>
        <v>Hour</v>
      </c>
      <c r="D8" s="89">
        <f>'DDS Budget Sheet'!$F$30</f>
        <v>0</v>
      </c>
      <c r="E8" s="114">
        <f>'DDS Budget Sheet'!$L$35</f>
        <v>0</v>
      </c>
      <c r="F8" s="109"/>
      <c r="G8" s="108">
        <f t="shared" si="0"/>
        <v>0</v>
      </c>
    </row>
    <row r="9" spans="1:7" ht="30.75" customHeight="1" x14ac:dyDescent="0.35">
      <c r="A9" s="126" t="str">
        <f>'DDS Budget Sheet'!$A$36</f>
        <v>Behavioral Consultation and Supports - Direct Support</v>
      </c>
      <c r="B9" s="44" t="str">
        <f>'DDS Budget Sheet'!$D$36</f>
        <v>T2027</v>
      </c>
      <c r="C9" s="4" t="str">
        <f>'DDS Budget Sheet'!$E$36</f>
        <v>Hour</v>
      </c>
      <c r="D9" s="89">
        <f>'DDS Budget Sheet'!$F$36</f>
        <v>0</v>
      </c>
      <c r="E9" s="114">
        <f>'DDS Budget Sheet'!$L$41</f>
        <v>0</v>
      </c>
      <c r="F9" s="109"/>
      <c r="G9" s="108">
        <f>E9-F9</f>
        <v>0</v>
      </c>
    </row>
    <row r="10" spans="1:7" ht="18" customHeight="1" x14ac:dyDescent="0.35">
      <c r="A10" s="96" t="str">
        <f>'DDS Budget Sheet'!$A$43</f>
        <v>Hab - Community Integration</v>
      </c>
      <c r="B10" s="44" t="str">
        <f>'DDS Budget Sheet'!$D$43</f>
        <v>H2021</v>
      </c>
      <c r="C10" s="4" t="str">
        <f>'DDS Budget Sheet'!$E$43</f>
        <v>Hour</v>
      </c>
      <c r="D10" s="89">
        <f>'DDS Budget Sheet'!$F$43</f>
        <v>0</v>
      </c>
      <c r="E10" s="114">
        <f>'DDS Budget Sheet'!$L$48</f>
        <v>0</v>
      </c>
      <c r="F10" s="109"/>
      <c r="G10" s="108">
        <f t="shared" si="0"/>
        <v>0</v>
      </c>
    </row>
    <row r="11" spans="1:7" ht="18" customHeight="1" x14ac:dyDescent="0.35">
      <c r="A11" s="96" t="str">
        <f>'DDS Budget Sheet'!$A$49</f>
        <v>Respite</v>
      </c>
      <c r="B11" s="44" t="str">
        <f>'DDS Budget Sheet'!$D$49</f>
        <v xml:space="preserve">T1005 </v>
      </c>
      <c r="C11" s="4" t="str">
        <f>'DDS Budget Sheet'!$E$49</f>
        <v>Hour/Day</v>
      </c>
      <c r="D11" s="89">
        <f>'DDS Budget Sheet'!$F$49</f>
        <v>0</v>
      </c>
      <c r="E11" s="114">
        <f>'DDS Budget Sheet'!$L$57</f>
        <v>0</v>
      </c>
      <c r="F11" s="109"/>
      <c r="G11" s="108">
        <f t="shared" si="0"/>
        <v>0</v>
      </c>
    </row>
    <row r="12" spans="1:7" ht="18" customHeight="1" x14ac:dyDescent="0.35">
      <c r="A12" s="96" t="str">
        <f>'DDS Budget Sheet'!$A$58</f>
        <v>Family Training, Senior Therapist</v>
      </c>
      <c r="B12" s="44" t="str">
        <f>'DDS Budget Sheet'!$D$58</f>
        <v xml:space="preserve">T1027 </v>
      </c>
      <c r="C12" s="4" t="str">
        <f>'DDS Budget Sheet'!$E$58</f>
        <v>Hour</v>
      </c>
      <c r="D12" s="89">
        <f>'DDS Budget Sheet'!$F$58</f>
        <v>0</v>
      </c>
      <c r="E12" s="114">
        <f>'DDS Budget Sheet'!$L$61</f>
        <v>0</v>
      </c>
      <c r="F12" s="109"/>
      <c r="G12" s="108">
        <f t="shared" si="0"/>
        <v>0</v>
      </c>
    </row>
    <row r="13" spans="1:7" ht="18" customHeight="1" x14ac:dyDescent="0.35">
      <c r="A13" s="96" t="str">
        <f>'DDS Budget Sheet'!$A$62</f>
        <v>Family Training, Therapist</v>
      </c>
      <c r="B13" s="44" t="str">
        <f>'DDS Budget Sheet'!$D$62</f>
        <v xml:space="preserve">T1027 </v>
      </c>
      <c r="C13" s="4" t="str">
        <f>'DDS Budget Sheet'!$E$62</f>
        <v>Hour</v>
      </c>
      <c r="D13" s="89">
        <f>'DDS Budget Sheet'!$F$62</f>
        <v>0</v>
      </c>
      <c r="E13" s="114">
        <f>'DDS Budget Sheet'!$L$65</f>
        <v>0</v>
      </c>
      <c r="F13" s="109"/>
      <c r="G13" s="108">
        <f t="shared" ref="G13" si="1">E13-F13</f>
        <v>0</v>
      </c>
    </row>
    <row r="14" spans="1:7" ht="18" customHeight="1" x14ac:dyDescent="0.35">
      <c r="A14" s="96" t="str">
        <f>'DDS Budget Sheet'!$A$66</f>
        <v>Family Training, Direct Support</v>
      </c>
      <c r="B14" s="44" t="str">
        <f>'DDS Budget Sheet'!$D$66</f>
        <v xml:space="preserve">T1027 </v>
      </c>
      <c r="C14" s="4" t="str">
        <f>'DDS Budget Sheet'!$E$66</f>
        <v>Hour</v>
      </c>
      <c r="D14" s="89">
        <f>'DDS Budget Sheet'!$F$66</f>
        <v>0</v>
      </c>
      <c r="E14" s="114">
        <f>'DDS Budget Sheet'!$L$69</f>
        <v>0</v>
      </c>
      <c r="F14" s="109"/>
      <c r="G14" s="108">
        <f t="shared" ref="G14" si="2">E14-F14</f>
        <v>0</v>
      </c>
    </row>
    <row r="15" spans="1:7" ht="18" customHeight="1" x14ac:dyDescent="0.35">
      <c r="A15" s="96" t="str">
        <f>'DDS Budget Sheet'!$A$70</f>
        <v>Homemaker</v>
      </c>
      <c r="B15" s="44" t="str">
        <f>'DDS Budget Sheet'!$D$70</f>
        <v xml:space="preserve">S5130 </v>
      </c>
      <c r="C15" s="4" t="str">
        <f>'DDS Budget Sheet'!$E$70</f>
        <v>Unit</v>
      </c>
      <c r="D15" s="89">
        <f>'DDS Budget Sheet'!$F$70</f>
        <v>0</v>
      </c>
      <c r="E15" s="114">
        <f>'DDS Budget Sheet'!$L$75</f>
        <v>0</v>
      </c>
      <c r="F15" s="109"/>
      <c r="G15" s="108">
        <f t="shared" si="0"/>
        <v>0</v>
      </c>
    </row>
    <row r="16" spans="1:7" ht="18" customHeight="1" x14ac:dyDescent="0.35">
      <c r="A16" s="96" t="str">
        <f>'DDS Budget Sheet'!$A$76</f>
        <v>Independent Goods &amp; Services</v>
      </c>
      <c r="B16" s="44" t="str">
        <f>'DDS Budget Sheet'!$D$76</f>
        <v xml:space="preserve">T2025 </v>
      </c>
      <c r="C16" s="4" t="str">
        <f>'DDS Budget Sheet'!$E$76</f>
        <v>Unit</v>
      </c>
      <c r="D16" s="89">
        <f>'DDS Budget Sheet'!$F$76</f>
        <v>0</v>
      </c>
      <c r="E16" s="114">
        <f>'DDS Budget Sheet'!$L$83</f>
        <v>0</v>
      </c>
      <c r="F16" s="109"/>
      <c r="G16" s="108">
        <f t="shared" si="0"/>
        <v>0</v>
      </c>
    </row>
    <row r="17" spans="1:7" ht="18" customHeight="1" x14ac:dyDescent="0.35">
      <c r="A17" s="96" t="str">
        <f>'DDS Budget Sheet'!$A$84</f>
        <v>Asst Technology &amp; Adaptive Equip</v>
      </c>
      <c r="B17" s="44" t="str">
        <f>'DDS Budget Sheet'!$D$84</f>
        <v xml:space="preserve">T2029 </v>
      </c>
      <c r="C17" s="4" t="str">
        <f>'DDS Budget Sheet'!$E$84</f>
        <v>Unit</v>
      </c>
      <c r="D17" s="89">
        <f>'DDS Budget Sheet'!$F$84</f>
        <v>0</v>
      </c>
      <c r="E17" s="114">
        <f>'DDS Budget Sheet'!$L$90</f>
        <v>0</v>
      </c>
      <c r="F17" s="109"/>
      <c r="G17" s="108">
        <f t="shared" si="0"/>
        <v>0</v>
      </c>
    </row>
    <row r="18" spans="1:7" ht="18" customHeight="1" x14ac:dyDescent="0.35">
      <c r="A18" s="96" t="str">
        <f>'DDS Budget Sheet'!$A$91</f>
        <v>Home Adaptations (non-large item)</v>
      </c>
      <c r="B18" s="44" t="str">
        <f>'DDS Budget Sheet'!$D$91</f>
        <v xml:space="preserve">S5165 </v>
      </c>
      <c r="C18" s="4" t="str">
        <f>'DDS Budget Sheet'!$E$91</f>
        <v>Unit</v>
      </c>
      <c r="D18" s="89">
        <f>'DDS Budget Sheet'!$F$91</f>
        <v>0</v>
      </c>
      <c r="E18" s="114">
        <f>'DDS Budget Sheet'!$L$95</f>
        <v>0</v>
      </c>
      <c r="F18" s="109"/>
      <c r="G18" s="108">
        <f t="shared" ref="G18" si="3">E18-F18</f>
        <v>0</v>
      </c>
    </row>
    <row r="19" spans="1:7" ht="18" customHeight="1" x14ac:dyDescent="0.35">
      <c r="A19" s="96" t="str">
        <f>'DDS Budget Sheet'!$A$96</f>
        <v>Home Adap, fences/large items only</v>
      </c>
      <c r="B19" s="44" t="str">
        <f>'DDS Budget Sheet'!$D$91</f>
        <v xml:space="preserve">S5165 </v>
      </c>
      <c r="C19" s="4" t="str">
        <f>'DDS Budget Sheet'!$E$91</f>
        <v>Unit</v>
      </c>
      <c r="D19" s="89">
        <f>'DDS Budget Sheet'!$F$96</f>
        <v>0</v>
      </c>
      <c r="E19" s="114">
        <f>'DDS Budget Sheet'!$L$99</f>
        <v>0</v>
      </c>
      <c r="F19" s="109"/>
      <c r="G19" s="108">
        <f t="shared" si="0"/>
        <v>0</v>
      </c>
    </row>
    <row r="20" spans="1:7" ht="18" customHeight="1" x14ac:dyDescent="0.35">
      <c r="A20" s="96" t="str">
        <f>'DDS Budget Sheet'!$A$100</f>
        <v>Home Delivered Meals</v>
      </c>
      <c r="B20" s="44" t="str">
        <f>'DDS Budget Sheet'!$D$100</f>
        <v>S5170</v>
      </c>
      <c r="C20" s="4" t="str">
        <f>'DDS Budget Sheet'!$E$100</f>
        <v>Unit</v>
      </c>
      <c r="D20" s="89">
        <f>'DDS Budget Sheet'!$F$100</f>
        <v>0</v>
      </c>
      <c r="E20" s="114">
        <f>'DDS Budget Sheet'!$L$103</f>
        <v>0</v>
      </c>
      <c r="F20" s="109"/>
      <c r="G20" s="108">
        <f t="shared" ref="G20" si="4">E20-F20</f>
        <v>0</v>
      </c>
    </row>
    <row r="21" spans="1:7" ht="18" customHeight="1" x14ac:dyDescent="0.35">
      <c r="A21" s="96" t="str">
        <f>'DDS Budget Sheet'!$A$104</f>
        <v>Vehicle Adaptations</v>
      </c>
      <c r="B21" s="44" t="str">
        <f>'DDS Budget Sheet'!$D$104</f>
        <v xml:space="preserve">T2039 </v>
      </c>
      <c r="C21" s="4" t="str">
        <f>'DDS Budget Sheet'!$E$104</f>
        <v>Unit</v>
      </c>
      <c r="D21" s="89">
        <f>'DDS Budget Sheet'!$F$104</f>
        <v>0</v>
      </c>
      <c r="E21" s="114">
        <f>'DDS Budget Sheet'!$L$107</f>
        <v>0</v>
      </c>
      <c r="F21" s="109"/>
      <c r="G21" s="108">
        <f t="shared" si="0"/>
        <v>0</v>
      </c>
    </row>
    <row r="22" spans="1:7" ht="18" customHeight="1" thickBot="1" x14ac:dyDescent="0.4">
      <c r="A22" s="97" t="s">
        <v>67</v>
      </c>
      <c r="B22" s="98"/>
      <c r="C22" s="99"/>
      <c r="D22" s="100">
        <f>SUM(D6:D21)</f>
        <v>0</v>
      </c>
      <c r="E22" s="115">
        <f>SUM(E6:E21)</f>
        <v>0</v>
      </c>
      <c r="F22" s="110">
        <f>SUM(F6:F21)</f>
        <v>0</v>
      </c>
      <c r="G22" s="111">
        <f>SUM(G6:G21)</f>
        <v>0</v>
      </c>
    </row>
    <row r="23" spans="1:7" ht="16" thickTop="1" x14ac:dyDescent="0.35">
      <c r="D23" s="90"/>
      <c r="E23" s="90"/>
    </row>
    <row r="24" spans="1:7" x14ac:dyDescent="0.35">
      <c r="D24" s="90"/>
      <c r="E24" s="90"/>
    </row>
    <row r="25" spans="1:7" x14ac:dyDescent="0.35">
      <c r="D25" s="90"/>
      <c r="E25" s="90"/>
    </row>
    <row r="26" spans="1:7" x14ac:dyDescent="0.35">
      <c r="D26" s="90"/>
      <c r="E26" s="90"/>
    </row>
    <row r="27" spans="1:7" x14ac:dyDescent="0.35">
      <c r="E27" s="90"/>
    </row>
  </sheetData>
  <sheetProtection algorithmName="SHA-512" hashValue="u0kDtb5x233WPos/ontqrDy6QB9lr1f3K8rDw7YHdwr2DXsfO/+GdvrTNTvOGG5XmVxp9xMuFVGUTJYjAllJxA==" saltValue="me7LBSbxNgy2pTxyImLEwg==" spinCount="100000" sheet="1" selectLockedCells="1"/>
  <phoneticPr fontId="3" type="noConversion"/>
  <conditionalFormatting sqref="A3:A6 D3:E6">
    <cfRule type="expression" dxfId="151" priority="7" stopIfTrue="1">
      <formula>($G$1="Y")</formula>
    </cfRule>
  </conditionalFormatting>
  <conditionalFormatting sqref="A7:A8 D7:E8">
    <cfRule type="expression" dxfId="150" priority="8" stopIfTrue="1">
      <formula>($G$1="N")</formula>
    </cfRule>
  </conditionalFormatting>
  <conditionalFormatting sqref="G3:G8 G10:G12 G21 G15:G17 G19">
    <cfRule type="cellIs" dxfId="149" priority="11" stopIfTrue="1" operator="greaterThan">
      <formula>$D$2</formula>
    </cfRule>
  </conditionalFormatting>
  <conditionalFormatting sqref="G22">
    <cfRule type="cellIs" dxfId="148" priority="12" stopIfTrue="1" operator="greaterThan">
      <formula>$D$22</formula>
    </cfRule>
  </conditionalFormatting>
  <conditionalFormatting sqref="A9 D9:E9">
    <cfRule type="expression" dxfId="147" priority="5" stopIfTrue="1">
      <formula>($G$1="N")</formula>
    </cfRule>
  </conditionalFormatting>
  <conditionalFormatting sqref="G9">
    <cfRule type="cellIs" dxfId="146" priority="6" stopIfTrue="1" operator="greaterThan">
      <formula>$D$2</formula>
    </cfRule>
  </conditionalFormatting>
  <conditionalFormatting sqref="G20">
    <cfRule type="cellIs" dxfId="145" priority="4" stopIfTrue="1" operator="greaterThan">
      <formula>$D$2</formula>
    </cfRule>
  </conditionalFormatting>
  <conditionalFormatting sqref="G14">
    <cfRule type="cellIs" dxfId="144" priority="3" stopIfTrue="1" operator="greaterThan">
      <formula>$D$2</formula>
    </cfRule>
  </conditionalFormatting>
  <conditionalFormatting sqref="G13">
    <cfRule type="cellIs" dxfId="143" priority="2" stopIfTrue="1" operator="greaterThan">
      <formula>$D$2</formula>
    </cfRule>
  </conditionalFormatting>
  <conditionalFormatting sqref="G18">
    <cfRule type="cellIs" dxfId="142" priority="1" stopIfTrue="1" operator="greaterThan">
      <formula>$D$2</formula>
    </cfRule>
  </conditionalFormatting>
  <printOptions horizontalCentered="1"/>
  <pageMargins left="0.5" right="0.5" top="1" bottom="1" header="0.5" footer="0.5"/>
  <pageSetup scale="95" orientation="landscape" r:id="rId1"/>
  <headerFooter alignWithMargins="0"/>
  <ignoredErrors>
    <ignoredError sqref="A10" formula="1"/>
    <ignoredError sqref="F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workbookViewId="0">
      <selection activeCell="D6" sqref="D6"/>
    </sheetView>
  </sheetViews>
  <sheetFormatPr defaultColWidth="7.07421875" defaultRowHeight="12.5" x14ac:dyDescent="0.25"/>
  <cols>
    <col min="1" max="1" width="28.23046875" style="47" customWidth="1"/>
    <col min="2" max="2" width="6.765625" style="47" customWidth="1"/>
    <col min="3" max="3" width="4" style="47" customWidth="1"/>
    <col min="4" max="16384" width="7.07421875" style="47"/>
  </cols>
  <sheetData>
    <row r="1" spans="1:10" ht="18" x14ac:dyDescent="0.4">
      <c r="A1" s="46" t="s">
        <v>51</v>
      </c>
    </row>
    <row r="3" spans="1:10" s="51" customFormat="1" ht="14" x14ac:dyDescent="0.3">
      <c r="A3" s="48" t="s">
        <v>52</v>
      </c>
      <c r="B3" s="49"/>
      <c r="C3" s="50"/>
      <c r="D3" s="50">
        <f>D15</f>
        <v>22.502688000000003</v>
      </c>
    </row>
    <row r="4" spans="1:10" x14ac:dyDescent="0.25">
      <c r="A4" s="52"/>
      <c r="B4" s="53"/>
      <c r="C4" s="54"/>
      <c r="D4" s="54"/>
    </row>
    <row r="5" spans="1:10" x14ac:dyDescent="0.25">
      <c r="A5" s="55" t="s">
        <v>53</v>
      </c>
      <c r="B5" s="56"/>
      <c r="C5" s="57"/>
      <c r="D5" s="57">
        <v>5530</v>
      </c>
    </row>
    <row r="6" spans="1:10" s="61" customFormat="1" ht="14" x14ac:dyDescent="0.3">
      <c r="A6" s="58" t="s">
        <v>54</v>
      </c>
      <c r="B6" s="59"/>
      <c r="C6" s="60"/>
      <c r="D6" s="60">
        <v>20.28</v>
      </c>
      <c r="G6" s="62"/>
      <c r="H6" s="62"/>
      <c r="I6" s="62"/>
      <c r="J6" s="53"/>
    </row>
    <row r="7" spans="1:10" ht="13" x14ac:dyDescent="0.3">
      <c r="A7" s="52"/>
      <c r="B7" s="53"/>
      <c r="C7" s="54"/>
      <c r="D7" s="54"/>
      <c r="G7" s="63"/>
      <c r="H7" s="64"/>
      <c r="I7" s="62"/>
      <c r="J7" s="65"/>
    </row>
    <row r="8" spans="1:10" ht="13" x14ac:dyDescent="0.3">
      <c r="A8" s="66" t="s">
        <v>55</v>
      </c>
      <c r="B8" s="67" t="s">
        <v>56</v>
      </c>
      <c r="C8" s="136"/>
      <c r="D8" s="75"/>
      <c r="G8" s="63"/>
      <c r="H8" s="64"/>
      <c r="I8" s="62"/>
      <c r="J8" s="65"/>
    </row>
    <row r="9" spans="1:10" ht="13" x14ac:dyDescent="0.3">
      <c r="A9" s="68" t="s">
        <v>57</v>
      </c>
      <c r="B9" s="134">
        <v>7.6499999999999999E-2</v>
      </c>
      <c r="C9" s="137"/>
      <c r="D9" s="70">
        <f>D6*$B$9</f>
        <v>1.55142</v>
      </c>
      <c r="G9" s="63"/>
      <c r="H9" s="64"/>
      <c r="I9" s="62"/>
      <c r="J9" s="65"/>
    </row>
    <row r="10" spans="1:10" ht="13" x14ac:dyDescent="0.3">
      <c r="A10" s="68" t="s">
        <v>58</v>
      </c>
      <c r="B10" s="134">
        <v>1.8700000000000001E-2</v>
      </c>
      <c r="C10" s="137"/>
      <c r="D10" s="69">
        <f>D6*$B$10</f>
        <v>0.37923600000000007</v>
      </c>
      <c r="G10" s="63"/>
      <c r="H10" s="64"/>
      <c r="I10" s="62"/>
      <c r="J10" s="65"/>
    </row>
    <row r="11" spans="1:10" ht="13" x14ac:dyDescent="0.3">
      <c r="A11" s="68" t="s">
        <v>59</v>
      </c>
      <c r="B11" s="134">
        <v>6.0000000000000001E-3</v>
      </c>
      <c r="C11" s="137"/>
      <c r="D11" s="69">
        <f>D6*$B$11</f>
        <v>0.12168000000000001</v>
      </c>
      <c r="G11" s="63"/>
      <c r="H11" s="64"/>
      <c r="I11" s="62"/>
      <c r="J11" s="65"/>
    </row>
    <row r="12" spans="1:10" ht="13" x14ac:dyDescent="0.3">
      <c r="A12" s="127" t="s">
        <v>78</v>
      </c>
      <c r="B12" s="134">
        <v>8.3999999999999995E-3</v>
      </c>
      <c r="C12" s="137"/>
      <c r="D12" s="69">
        <f>D6*$B$12</f>
        <v>0.170352</v>
      </c>
      <c r="G12" s="63"/>
      <c r="H12" s="64"/>
      <c r="I12" s="62"/>
      <c r="J12" s="65"/>
    </row>
    <row r="13" spans="1:10" x14ac:dyDescent="0.25">
      <c r="A13" s="71"/>
      <c r="B13" s="134">
        <f>SUM(B9:B12)</f>
        <v>0.10960000000000002</v>
      </c>
      <c r="C13" s="137"/>
      <c r="D13" s="69"/>
    </row>
    <row r="14" spans="1:10" x14ac:dyDescent="0.25">
      <c r="A14" s="68" t="s">
        <v>60</v>
      </c>
      <c r="B14" s="67"/>
      <c r="C14" s="137"/>
      <c r="D14" s="69">
        <f>(D6+D9+D10+D11+D12)</f>
        <v>22.502688000000003</v>
      </c>
    </row>
    <row r="15" spans="1:10" ht="13" x14ac:dyDescent="0.3">
      <c r="A15" s="72" t="s">
        <v>61</v>
      </c>
      <c r="B15" s="135"/>
      <c r="C15" s="138"/>
      <c r="D15" s="73">
        <f>D14+0</f>
        <v>22.502688000000003</v>
      </c>
    </row>
    <row r="16" spans="1:10" x14ac:dyDescent="0.25">
      <c r="A16" s="68" t="s">
        <v>62</v>
      </c>
      <c r="B16" s="67"/>
      <c r="C16" s="137"/>
      <c r="D16" s="69">
        <f>D15/4</f>
        <v>5.6256720000000007</v>
      </c>
    </row>
    <row r="17" spans="1:4" x14ac:dyDescent="0.25">
      <c r="A17" s="52"/>
      <c r="B17" s="53"/>
      <c r="C17" s="54"/>
      <c r="D17" s="54"/>
    </row>
    <row r="18" spans="1:4" s="76" customFormat="1" x14ac:dyDescent="0.25">
      <c r="A18" s="74"/>
      <c r="B18" s="75"/>
      <c r="C18" s="75"/>
      <c r="D18" s="75"/>
    </row>
    <row r="19" spans="1:4" s="76" customFormat="1" x14ac:dyDescent="0.25">
      <c r="A19" s="74" t="s">
        <v>98</v>
      </c>
      <c r="B19" s="75"/>
      <c r="C19" s="75"/>
      <c r="D19" s="75"/>
    </row>
    <row r="20" spans="1:4" s="76" customFormat="1" x14ac:dyDescent="0.25">
      <c r="A20" s="74"/>
      <c r="B20" s="75"/>
      <c r="C20" s="75"/>
      <c r="D20" s="75"/>
    </row>
    <row r="21" spans="1:4" s="76" customFormat="1" x14ac:dyDescent="0.25">
      <c r="A21" s="77"/>
      <c r="B21" s="78"/>
      <c r="C21" s="78"/>
      <c r="D21" s="78"/>
    </row>
    <row r="22" spans="1:4" s="76" customFormat="1" x14ac:dyDescent="0.25">
      <c r="A22" s="79"/>
      <c r="B22" s="79"/>
      <c r="C22" s="75"/>
      <c r="D22" s="75"/>
    </row>
    <row r="23" spans="1:4" s="76" customFormat="1" x14ac:dyDescent="0.25">
      <c r="A23" s="74"/>
      <c r="B23" s="79"/>
      <c r="C23" s="75"/>
      <c r="D23" s="75"/>
    </row>
    <row r="24" spans="1:4" s="76" customFormat="1" x14ac:dyDescent="0.25">
      <c r="A24" s="74"/>
      <c r="B24" s="80"/>
      <c r="C24" s="75"/>
      <c r="D24" s="75"/>
    </row>
    <row r="25" spans="1:4" s="76" customFormat="1" x14ac:dyDescent="0.25">
      <c r="A25" s="74"/>
      <c r="B25" s="81"/>
      <c r="C25" s="75"/>
      <c r="D25" s="75"/>
    </row>
    <row r="26" spans="1:4" s="76" customFormat="1" x14ac:dyDescent="0.25">
      <c r="A26" s="74"/>
      <c r="B26" s="81"/>
      <c r="C26" s="75"/>
      <c r="D26" s="75"/>
    </row>
    <row r="27" spans="1:4" s="76" customFormat="1" x14ac:dyDescent="0.25">
      <c r="A27" s="79"/>
      <c r="B27" s="79"/>
      <c r="C27" s="75"/>
      <c r="D27" s="75"/>
    </row>
    <row r="28" spans="1:4" s="76" customFormat="1" ht="13" x14ac:dyDescent="0.3">
      <c r="A28" s="82"/>
      <c r="B28" s="83"/>
      <c r="C28" s="84"/>
      <c r="D28" s="84"/>
    </row>
    <row r="29" spans="1:4" s="76" customFormat="1" x14ac:dyDescent="0.25"/>
  </sheetData>
  <sheetProtection algorithmName="SHA-512" hashValue="MDXifySCIuWz7oXDzhO6QL82wdECEXNf6vN9SiCY8G6GHcHFH5xHwr4NS+ScWntUKF1hoaD567z4YvguSkfibQ==" saltValue="4dkC7MpnAZXTD/ysLt/mrA==" spinCount="100000" sheet="1" objects="1" scenarios="1"/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DDS Budget Sheet</vt:lpstr>
      <vt:lpstr>Summary</vt:lpstr>
      <vt:lpstr>EoR Tax Info</vt:lpstr>
      <vt:lpstr>'DDS Budget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DMRuser</dc:creator>
  <cp:lastModifiedBy>Polsinelli, Robert (DDS)</cp:lastModifiedBy>
  <cp:lastPrinted>2021-02-23T19:28:24Z</cp:lastPrinted>
  <dcterms:created xsi:type="dcterms:W3CDTF">2007-10-25T19:29:15Z</dcterms:created>
  <dcterms:modified xsi:type="dcterms:W3CDTF">2021-06-24T18:20:46Z</dcterms:modified>
</cp:coreProperties>
</file>